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fileSharing readOnlyRecommended="1"/>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er trimestre corte 30-jun-2019\"/>
    </mc:Choice>
  </mc:AlternateContent>
  <xr:revisionPtr revIDLastSave="0" documentId="8_{424C816F-BA6C-4E41-A47A-89DB755EEE4D}" xr6:coauthVersionLast="45" xr6:coauthVersionMax="45" xr10:uidLastSave="{00000000-0000-0000-0000-000000000000}"/>
  <bookViews>
    <workbookView xWindow="-120" yWindow="-120" windowWidth="20730" windowHeight="1116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'126PE01-PR08-F2'!$A$8:$AS$136</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5" l="1"/>
  <c r="E5" i="15"/>
  <c r="D5" i="15"/>
  <c r="E6" i="15"/>
  <c r="E8" i="15" l="1"/>
  <c r="F5" i="15" s="1"/>
  <c r="E10" i="15" l="1"/>
  <c r="F6" i="15"/>
  <c r="F8" i="15" s="1"/>
  <c r="F7" i="15"/>
  <c r="AO141" i="1" l="1"/>
  <c r="U17" i="1" l="1"/>
  <c r="V17" i="1"/>
  <c r="W17" i="1" s="1"/>
  <c r="U18" i="1"/>
  <c r="V18" i="1"/>
  <c r="W18" i="1" s="1"/>
  <c r="U19" i="1"/>
  <c r="Z19" i="1" s="1"/>
  <c r="V19" i="1"/>
  <c r="W19" i="1" s="1"/>
  <c r="U20" i="1"/>
  <c r="V20" i="1"/>
  <c r="W20" i="1" s="1"/>
  <c r="U21" i="1"/>
  <c r="V21" i="1"/>
  <c r="W21" i="1" s="1"/>
  <c r="U22" i="1"/>
  <c r="V22" i="1"/>
  <c r="W22" i="1" s="1"/>
  <c r="U23" i="1"/>
  <c r="V23" i="1"/>
  <c r="W23" i="1" s="1"/>
  <c r="U24" i="1"/>
  <c r="Z24" i="1" s="1"/>
  <c r="V24" i="1"/>
  <c r="W24" i="1" s="1"/>
  <c r="U25" i="1"/>
  <c r="V25" i="1"/>
  <c r="W25" i="1" s="1"/>
  <c r="U26" i="1"/>
  <c r="V26" i="1"/>
  <c r="W26" i="1" s="1"/>
  <c r="U27" i="1"/>
  <c r="V27" i="1"/>
  <c r="W27" i="1" s="1"/>
  <c r="U28" i="1"/>
  <c r="Z28" i="1" s="1"/>
  <c r="V28" i="1"/>
  <c r="W28" i="1" s="1"/>
  <c r="U29" i="1"/>
  <c r="Z29" i="1" s="1"/>
  <c r="V29" i="1"/>
  <c r="W29" i="1" s="1"/>
  <c r="U30" i="1"/>
  <c r="V30" i="1"/>
  <c r="W30" i="1" s="1"/>
  <c r="U31" i="1"/>
  <c r="V31" i="1"/>
  <c r="W31" i="1" s="1"/>
  <c r="X31" i="1" l="1"/>
  <c r="Y31" i="1" s="1"/>
  <c r="X19" i="1"/>
  <c r="Y19" i="1" s="1"/>
  <c r="X20" i="1"/>
  <c r="Y20" i="1" s="1"/>
  <c r="X21" i="1"/>
  <c r="Y21" i="1" s="1"/>
  <c r="X26" i="1"/>
  <c r="Y26" i="1" s="1"/>
  <c r="X25" i="1"/>
  <c r="Y25" i="1" s="1"/>
  <c r="X30" i="1"/>
  <c r="Y30" i="1" s="1"/>
  <c r="Z25" i="1"/>
  <c r="Z20" i="1"/>
  <c r="X29" i="1"/>
  <c r="Y29" i="1" s="1"/>
  <c r="X27" i="1"/>
  <c r="Y27" i="1" s="1"/>
  <c r="X24" i="1"/>
  <c r="Y24" i="1" s="1"/>
  <c r="X22" i="1"/>
  <c r="Y22" i="1" s="1"/>
  <c r="X28" i="1"/>
  <c r="Y28" i="1" s="1"/>
  <c r="X17" i="1"/>
  <c r="Y17" i="1" s="1"/>
  <c r="X18" i="1"/>
  <c r="Y18" i="1" s="1"/>
  <c r="X23" i="1"/>
  <c r="Y23" i="1" s="1"/>
  <c r="Z30" i="1"/>
  <c r="Z26" i="1"/>
  <c r="Z22" i="1"/>
  <c r="Z21" i="1"/>
  <c r="Z17" i="1"/>
  <c r="Z31" i="1"/>
  <c r="Z27" i="1"/>
  <c r="Z23" i="1"/>
  <c r="Z18" i="1"/>
  <c r="C106" i="15"/>
  <c r="C102" i="15"/>
  <c r="C105" i="15"/>
  <c r="C104" i="15"/>
  <c r="C103" i="15"/>
  <c r="C101" i="15"/>
  <c r="C107" i="15" l="1"/>
  <c r="AO56" i="1" l="1"/>
  <c r="AN60" i="1"/>
  <c r="AN59" i="1"/>
  <c r="AN58" i="1"/>
  <c r="AN55" i="1"/>
  <c r="Z135" i="1" l="1"/>
  <c r="Y135" i="1"/>
  <c r="V135" i="1"/>
  <c r="W135" i="1" s="1"/>
  <c r="U135" i="1"/>
  <c r="Z134" i="1"/>
  <c r="Y134" i="1"/>
  <c r="V134" i="1"/>
  <c r="W134" i="1" s="1"/>
  <c r="U134" i="1"/>
  <c r="Z133" i="1"/>
  <c r="Y133" i="1"/>
  <c r="V133" i="1"/>
  <c r="W133" i="1" s="1"/>
  <c r="U133" i="1"/>
  <c r="Z132" i="1"/>
  <c r="Y132" i="1"/>
  <c r="V132" i="1"/>
  <c r="W132" i="1" s="1"/>
  <c r="U132" i="1"/>
  <c r="Z131" i="1"/>
  <c r="Y131" i="1"/>
  <c r="V131" i="1"/>
  <c r="W131" i="1" s="1"/>
  <c r="U131" i="1"/>
  <c r="Z130" i="1"/>
  <c r="Y130" i="1"/>
  <c r="V130" i="1"/>
  <c r="W130" i="1" s="1"/>
  <c r="U130" i="1"/>
  <c r="Z129" i="1"/>
  <c r="Y129" i="1"/>
  <c r="V129" i="1"/>
  <c r="W129" i="1" s="1"/>
  <c r="U129" i="1"/>
  <c r="V128" i="1"/>
  <c r="W128" i="1" s="1"/>
  <c r="U128" i="1"/>
  <c r="Z128" i="1" s="1"/>
  <c r="Z105" i="1"/>
  <c r="Y105" i="1"/>
  <c r="V105" i="1"/>
  <c r="W105" i="1" s="1"/>
  <c r="U105" i="1"/>
  <c r="Z104" i="1"/>
  <c r="Y104" i="1"/>
  <c r="V104" i="1"/>
  <c r="W104" i="1" s="1"/>
  <c r="U104" i="1"/>
  <c r="Z103" i="1"/>
  <c r="Y103" i="1"/>
  <c r="V103" i="1"/>
  <c r="W103" i="1" s="1"/>
  <c r="U103" i="1"/>
  <c r="Z102" i="1"/>
  <c r="Y102" i="1"/>
  <c r="V102" i="1"/>
  <c r="W102" i="1" s="1"/>
  <c r="U102" i="1"/>
  <c r="V83" i="1"/>
  <c r="W83" i="1" s="1"/>
  <c r="U83" i="1"/>
  <c r="Z83" i="1" s="1"/>
  <c r="X133" i="1" l="1"/>
  <c r="X135" i="1"/>
  <c r="X130" i="1"/>
  <c r="X102" i="1"/>
  <c r="X104" i="1"/>
  <c r="X131" i="1"/>
  <c r="X105" i="1"/>
  <c r="X132" i="1"/>
  <c r="X129" i="1"/>
  <c r="X134" i="1"/>
  <c r="X83" i="1"/>
  <c r="Y83" i="1" s="1"/>
  <c r="X128" i="1"/>
  <c r="Y128" i="1" s="1"/>
  <c r="X103" i="1"/>
  <c r="V127" i="1" l="1"/>
  <c r="W127" i="1" s="1"/>
  <c r="U127" i="1"/>
  <c r="Z127" i="1" s="1"/>
  <c r="V126" i="1"/>
  <c r="W126" i="1" s="1"/>
  <c r="U126" i="1"/>
  <c r="Z126" i="1" s="1"/>
  <c r="V125" i="1"/>
  <c r="W125" i="1" s="1"/>
  <c r="U125" i="1"/>
  <c r="Z125" i="1" s="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V82" i="1"/>
  <c r="W82" i="1" s="1"/>
  <c r="U82" i="1"/>
  <c r="Z82" i="1" s="1"/>
  <c r="Z81" i="1"/>
  <c r="Y81" i="1"/>
  <c r="V81" i="1"/>
  <c r="W81" i="1" s="1"/>
  <c r="U81" i="1"/>
  <c r="V80" i="1"/>
  <c r="W80" i="1" s="1"/>
  <c r="U80" i="1"/>
  <c r="Z80" i="1" s="1"/>
  <c r="V79" i="1"/>
  <c r="W79" i="1" s="1"/>
  <c r="U79" i="1"/>
  <c r="Z79" i="1" s="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Y125" i="1" s="1"/>
  <c r="X127" i="1"/>
  <c r="Y127" i="1" s="1"/>
  <c r="X67" i="1"/>
  <c r="X69" i="1"/>
  <c r="X82" i="1"/>
  <c r="Y82" i="1" s="1"/>
  <c r="X106" i="1"/>
  <c r="X114" i="1"/>
  <c r="X70" i="1"/>
  <c r="X90" i="1"/>
  <c r="X109" i="1"/>
  <c r="X113" i="1"/>
  <c r="X73" i="1"/>
  <c r="X75" i="1"/>
  <c r="X79" i="1"/>
  <c r="Y79" i="1" s="1"/>
  <c r="X117" i="1"/>
  <c r="X116" i="1"/>
  <c r="X86" i="1"/>
  <c r="X115" i="1"/>
  <c r="X84" i="1"/>
  <c r="X120" i="1"/>
  <c r="X122" i="1"/>
  <c r="X107" i="1"/>
  <c r="X81" i="1"/>
  <c r="X112" i="1"/>
  <c r="X76" i="1"/>
  <c r="X80" i="1"/>
  <c r="Y80" i="1" s="1"/>
  <c r="X111" i="1"/>
  <c r="X68" i="1"/>
  <c r="X77" i="1"/>
  <c r="X108" i="1"/>
  <c r="X124" i="1"/>
  <c r="X72" i="1"/>
  <c r="X88" i="1"/>
  <c r="X119" i="1"/>
  <c r="X71" i="1"/>
  <c r="X87" i="1"/>
  <c r="X118" i="1"/>
  <c r="X110" i="1"/>
  <c r="X126" i="1"/>
  <c r="Y126" i="1" s="1"/>
  <c r="V16" i="1"/>
  <c r="V32" i="1"/>
  <c r="V91" i="1"/>
  <c r="V92" i="1"/>
  <c r="V93" i="1"/>
  <c r="V33" i="1"/>
  <c r="V34" i="1"/>
  <c r="V35" i="1"/>
  <c r="V40" i="1"/>
  <c r="V9" i="1"/>
  <c r="V41" i="1"/>
  <c r="V42" i="1"/>
  <c r="V43" i="1"/>
  <c r="V44" i="1"/>
  <c r="V10" i="1"/>
  <c r="V45" i="1"/>
  <c r="V36" i="1"/>
  <c r="V37" i="1"/>
  <c r="V46" i="1"/>
  <c r="V47" i="1"/>
  <c r="V11" i="1"/>
  <c r="V12" i="1"/>
  <c r="V48" i="1"/>
  <c r="V49" i="1"/>
  <c r="V50" i="1"/>
  <c r="V51" i="1"/>
  <c r="V13" i="1"/>
  <c r="V52" i="1"/>
  <c r="V53" i="1"/>
  <c r="V14" i="1"/>
  <c r="V94" i="1"/>
  <c r="V95" i="1"/>
  <c r="V54" i="1"/>
  <c r="V55" i="1"/>
  <c r="V56" i="1"/>
  <c r="V57" i="1"/>
  <c r="V96" i="1"/>
  <c r="V97" i="1"/>
  <c r="V58" i="1"/>
  <c r="V59" i="1"/>
  <c r="V60" i="1"/>
  <c r="V38" i="1"/>
  <c r="V98" i="1"/>
  <c r="V99" i="1"/>
  <c r="V61" i="1"/>
  <c r="V62" i="1"/>
  <c r="V63" i="1"/>
  <c r="V64" i="1"/>
  <c r="V100" i="1"/>
  <c r="V101" i="1"/>
  <c r="V65" i="1"/>
  <c r="V39" i="1"/>
  <c r="V66" i="1"/>
  <c r="V15" i="1"/>
  <c r="W15" i="1" s="1"/>
  <c r="U16" i="1"/>
  <c r="U32" i="1"/>
  <c r="U91" i="1"/>
  <c r="U92" i="1"/>
  <c r="U93" i="1"/>
  <c r="U33" i="1"/>
  <c r="U34" i="1"/>
  <c r="U35" i="1"/>
  <c r="U40" i="1"/>
  <c r="U9" i="1"/>
  <c r="U41" i="1"/>
  <c r="U42" i="1"/>
  <c r="U43" i="1"/>
  <c r="U44" i="1"/>
  <c r="U10" i="1"/>
  <c r="U45" i="1"/>
  <c r="U36" i="1"/>
  <c r="U37" i="1"/>
  <c r="U46" i="1"/>
  <c r="U47" i="1"/>
  <c r="U11" i="1"/>
  <c r="U12" i="1"/>
  <c r="U48" i="1"/>
  <c r="U49" i="1"/>
  <c r="U50" i="1"/>
  <c r="U51" i="1"/>
  <c r="U13" i="1"/>
  <c r="U52" i="1"/>
  <c r="U53" i="1"/>
  <c r="U14" i="1"/>
  <c r="U94" i="1"/>
  <c r="U95" i="1"/>
  <c r="U54" i="1"/>
  <c r="U55" i="1"/>
  <c r="U56" i="1"/>
  <c r="U57" i="1"/>
  <c r="U96" i="1"/>
  <c r="U97" i="1"/>
  <c r="U58" i="1"/>
  <c r="U59" i="1"/>
  <c r="U60" i="1"/>
  <c r="U38" i="1"/>
  <c r="U98" i="1"/>
  <c r="U99" i="1"/>
  <c r="U61" i="1"/>
  <c r="U62" i="1"/>
  <c r="U63" i="1"/>
  <c r="U64" i="1"/>
  <c r="U100" i="1"/>
  <c r="U101" i="1"/>
  <c r="U65" i="1"/>
  <c r="U39" i="1"/>
  <c r="U66" i="1"/>
  <c r="U15" i="1"/>
  <c r="V136" i="1" l="1"/>
  <c r="U136" i="1"/>
  <c r="Z16" i="1"/>
  <c r="Z32" i="1"/>
  <c r="Z91" i="1"/>
  <c r="Z92" i="1"/>
  <c r="Z93" i="1"/>
  <c r="Z33" i="1"/>
  <c r="Z34" i="1"/>
  <c r="Z35" i="1"/>
  <c r="Z40" i="1"/>
  <c r="Z9" i="1"/>
  <c r="Z41" i="1"/>
  <c r="Z42" i="1"/>
  <c r="Z43" i="1"/>
  <c r="Z44" i="1"/>
  <c r="Z10" i="1"/>
  <c r="Z45" i="1"/>
  <c r="Z36" i="1"/>
  <c r="Z37" i="1"/>
  <c r="Z46" i="1"/>
  <c r="Z47" i="1"/>
  <c r="Z11" i="1"/>
  <c r="Z12" i="1"/>
  <c r="Z48" i="1"/>
  <c r="Z49" i="1"/>
  <c r="Z50" i="1"/>
  <c r="Z51" i="1"/>
  <c r="Z13" i="1"/>
  <c r="Z52" i="1"/>
  <c r="Z53" i="1"/>
  <c r="Z14" i="1"/>
  <c r="Z94" i="1"/>
  <c r="Z95" i="1"/>
  <c r="Z54" i="1"/>
  <c r="Z55" i="1"/>
  <c r="Z56" i="1"/>
  <c r="Z57" i="1"/>
  <c r="Z96" i="1"/>
  <c r="Z97" i="1"/>
  <c r="Z58" i="1"/>
  <c r="Z59" i="1"/>
  <c r="Z60" i="1"/>
  <c r="Z38" i="1"/>
  <c r="Z98" i="1"/>
  <c r="Z99" i="1"/>
  <c r="Z61" i="1"/>
  <c r="Z62" i="1"/>
  <c r="Z63" i="1"/>
  <c r="Z64" i="1"/>
  <c r="Z100" i="1"/>
  <c r="Z101" i="1"/>
  <c r="Z65" i="1"/>
  <c r="Z39" i="1"/>
  <c r="Z66" i="1"/>
  <c r="W16" i="1"/>
  <c r="W32" i="1"/>
  <c r="W91" i="1"/>
  <c r="W92" i="1"/>
  <c r="W93" i="1"/>
  <c r="W33" i="1"/>
  <c r="W34" i="1"/>
  <c r="W35" i="1"/>
  <c r="W40" i="1"/>
  <c r="W9" i="1"/>
  <c r="W41" i="1"/>
  <c r="W42" i="1"/>
  <c r="W43" i="1"/>
  <c r="W44" i="1"/>
  <c r="W10" i="1"/>
  <c r="W45" i="1"/>
  <c r="W36" i="1"/>
  <c r="W37" i="1"/>
  <c r="W46" i="1"/>
  <c r="W47" i="1"/>
  <c r="W11" i="1"/>
  <c r="W12" i="1"/>
  <c r="W48" i="1"/>
  <c r="W49" i="1"/>
  <c r="W50" i="1"/>
  <c r="W51" i="1"/>
  <c r="W13" i="1"/>
  <c r="W52" i="1"/>
  <c r="W53" i="1"/>
  <c r="W14" i="1"/>
  <c r="W94" i="1"/>
  <c r="W95" i="1"/>
  <c r="W54" i="1"/>
  <c r="W55" i="1"/>
  <c r="W56" i="1"/>
  <c r="W57" i="1"/>
  <c r="W96" i="1"/>
  <c r="W97" i="1"/>
  <c r="W58" i="1"/>
  <c r="W59" i="1"/>
  <c r="W60" i="1"/>
  <c r="W38" i="1"/>
  <c r="W98" i="1"/>
  <c r="W99" i="1"/>
  <c r="W61" i="1"/>
  <c r="W62" i="1"/>
  <c r="W63" i="1"/>
  <c r="W64" i="1"/>
  <c r="W100" i="1"/>
  <c r="W101" i="1"/>
  <c r="W65" i="1"/>
  <c r="W39" i="1"/>
  <c r="W66" i="1"/>
  <c r="W136" i="1" l="1"/>
  <c r="Y100" i="1"/>
  <c r="X100" i="1"/>
  <c r="Y96" i="1"/>
  <c r="X96" i="1"/>
  <c r="X13" i="1"/>
  <c r="Y13" i="1" s="1"/>
  <c r="X46" i="1"/>
  <c r="Y46" i="1" s="1"/>
  <c r="X40" i="1"/>
  <c r="Y40" i="1" s="1"/>
  <c r="X65" i="1"/>
  <c r="Y65" i="1" s="1"/>
  <c r="X64" i="1"/>
  <c r="Y64" i="1" s="1"/>
  <c r="Y99" i="1"/>
  <c r="X99" i="1"/>
  <c r="X59" i="1"/>
  <c r="Y59" i="1" s="1"/>
  <c r="X57" i="1"/>
  <c r="Y57" i="1" s="1"/>
  <c r="Y94" i="1"/>
  <c r="X94" i="1"/>
  <c r="X51" i="1"/>
  <c r="Y51" i="1" s="1"/>
  <c r="X12" i="1"/>
  <c r="Y12" i="1" s="1"/>
  <c r="X37" i="1"/>
  <c r="Y37" i="1" s="1"/>
  <c r="X42" i="1"/>
  <c r="Y42" i="1" s="1"/>
  <c r="X35" i="1"/>
  <c r="Y35" i="1" s="1"/>
  <c r="Y91" i="1"/>
  <c r="X91" i="1"/>
  <c r="X32" i="1"/>
  <c r="Y32" i="1" s="1"/>
  <c r="X39" i="1"/>
  <c r="Y39" i="1" s="1"/>
  <c r="X60" i="1"/>
  <c r="Y60" i="1" s="1"/>
  <c r="Y95" i="1"/>
  <c r="X95" i="1"/>
  <c r="X48" i="1"/>
  <c r="Y48" i="1" s="1"/>
  <c r="X43" i="1"/>
  <c r="Y43" i="1" s="1"/>
  <c r="X33" i="1"/>
  <c r="Y33" i="1" s="1"/>
  <c r="Y98" i="1"/>
  <c r="X98" i="1"/>
  <c r="X58" i="1"/>
  <c r="Y58" i="1" s="1"/>
  <c r="X56" i="1"/>
  <c r="Y56" i="1" s="1"/>
  <c r="X53" i="1"/>
  <c r="Y53" i="1" s="1"/>
  <c r="X50" i="1"/>
  <c r="Y50" i="1" s="1"/>
  <c r="X11" i="1"/>
  <c r="Y11" i="1" s="1"/>
  <c r="X36" i="1"/>
  <c r="Y36" i="1" s="1"/>
  <c r="X41" i="1"/>
  <c r="Y41" i="1" s="1"/>
  <c r="X34" i="1"/>
  <c r="Y34" i="1" s="1"/>
  <c r="Y93" i="1"/>
  <c r="X93" i="1"/>
  <c r="X61" i="1"/>
  <c r="Y61" i="1" s="1"/>
  <c r="X14" i="1"/>
  <c r="Y14" i="1" s="1"/>
  <c r="X10" i="1"/>
  <c r="Y10" i="1" s="1"/>
  <c r="X63" i="1"/>
  <c r="Y63" i="1" s="1"/>
  <c r="X66" i="1"/>
  <c r="Y66" i="1" s="1"/>
  <c r="Y101" i="1"/>
  <c r="X101" i="1"/>
  <c r="X62" i="1"/>
  <c r="Y62" i="1" s="1"/>
  <c r="X38" i="1"/>
  <c r="Y38" i="1" s="1"/>
  <c r="Y97" i="1"/>
  <c r="X97" i="1"/>
  <c r="X55" i="1"/>
  <c r="Y55" i="1" s="1"/>
  <c r="X54" i="1"/>
  <c r="Y54" i="1" s="1"/>
  <c r="X52" i="1"/>
  <c r="Y52" i="1" s="1"/>
  <c r="X49" i="1"/>
  <c r="Y49" i="1" s="1"/>
  <c r="X47" i="1"/>
  <c r="Y47" i="1" s="1"/>
  <c r="X45" i="1"/>
  <c r="Y45" i="1" s="1"/>
  <c r="X44" i="1"/>
  <c r="Y44" i="1" s="1"/>
  <c r="X9" i="1"/>
  <c r="Y92" i="1"/>
  <c r="X92" i="1"/>
  <c r="X16" i="1"/>
  <c r="Y16" i="1" s="1"/>
  <c r="G13" i="8"/>
  <c r="G15" i="8"/>
  <c r="G20" i="8"/>
  <c r="F13" i="8"/>
  <c r="F20" i="8"/>
  <c r="Y9" i="1" l="1"/>
  <c r="X15" i="1"/>
  <c r="X136" i="1" s="1"/>
  <c r="Y15" i="1" l="1"/>
  <c r="Y136" i="1" s="1"/>
  <c r="Z15" i="1"/>
  <c r="Z136"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Q8" authorId="1" shapeId="0" xr:uid="{BDEF5279-F4FD-44FB-9A43-B0D02E03707E}">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62697DC6-9149-4D2F-8FCD-4CC154E41475}">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D708823D-6CE6-4260-AE87-E542E22CA13D}">
      <text>
        <r>
          <rPr>
            <b/>
            <sz val="9"/>
            <color indexed="81"/>
            <rFont val="Tahoma"/>
            <family val="2"/>
          </rPr>
          <t>FRANCISCO.ROMERO:</t>
        </r>
        <r>
          <rPr>
            <sz val="9"/>
            <color indexed="81"/>
            <rFont val="Tahoma"/>
            <family val="2"/>
          </rPr>
          <t xml:space="preserve">
Ver fores 2019IE79773 seguimiento</t>
        </r>
      </text>
    </comment>
    <comment ref="AN26" authorId="1" shapeId="0" xr:uid="{C0744F93-9D1F-49BF-A77D-2F2E2BA65F27}">
      <text>
        <r>
          <rPr>
            <b/>
            <sz val="9"/>
            <color indexed="81"/>
            <rFont val="Tahoma"/>
            <family val="2"/>
          </rPr>
          <t>FRANCISCO.ROMERO:</t>
        </r>
        <r>
          <rPr>
            <sz val="9"/>
            <color indexed="81"/>
            <rFont val="Tahoma"/>
            <family val="2"/>
          </rPr>
          <t xml:space="preserve">
Ver forest 2019IE76595 SER soportes</t>
        </r>
      </text>
    </comment>
    <comment ref="AM33" authorId="1" shapeId="0" xr:uid="{FBBD01D8-BD0A-489B-9B7B-55A4AF623955}">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AFD83773-5008-43BB-A870-E45244C1F3B6}">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40DC1DDA-9D47-491D-9C42-397802CF2C92}">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99F00797-DB32-4D28-8D88-241B3CBF0569}">
      <text>
        <r>
          <rPr>
            <b/>
            <sz val="9"/>
            <color indexed="81"/>
            <rFont val="Tahoma"/>
            <family val="2"/>
          </rPr>
          <t>francisco favor revisar la accion porque DGC dice que esa no es</t>
        </r>
        <r>
          <rPr>
            <sz val="9"/>
            <color indexed="81"/>
            <rFont val="Tahoma"/>
            <family val="2"/>
          </rPr>
          <t xml:space="preserve">
</t>
        </r>
      </text>
    </comment>
    <comment ref="AM60" authorId="1" shapeId="0" xr:uid="{AFA3E0DE-6354-460B-9462-73BBFE5AEE74}">
      <text>
        <r>
          <rPr>
            <b/>
            <sz val="9"/>
            <color indexed="81"/>
            <rFont val="Tahoma"/>
            <family val="2"/>
          </rPr>
          <t>FRANCISCO.ROMERO:</t>
        </r>
        <r>
          <rPr>
            <sz val="9"/>
            <color indexed="81"/>
            <rFont val="Tahoma"/>
            <family val="2"/>
          </rPr>
          <t xml:space="preserve">
mediante rad 2018IE244875 de 19-10-2018 la SGCD solicita el PM y su seguimiento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D255" authorId="0" shapeId="0" xr:uid="{67E5F0F7-67FB-42B1-810E-79A5F7A03922}">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<sst xmlns="http://schemas.openxmlformats.org/spreadsheetml/2006/main" count="3292" uniqueCount="1009">
  <si>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</si>
  <si>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</si>
  <si>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</si>
  <si>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</si>
  <si>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</si>
  <si>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</si>
  <si>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</si>
  <si>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</si>
  <si>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</si>
  <si>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</si>
  <si>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</si>
  <si>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</si>
  <si>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</si>
  <si>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</si>
  <si>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</si>
  <si>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</si>
  <si>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</si>
  <si>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</si>
  <si>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</si>
  <si>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</si>
  <si>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</si>
  <si>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</si>
  <si>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</si>
  <si>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</si>
  <si>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</si>
  <si>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</si>
  <si>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</si>
  <si>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</si>
  <si>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</si>
  <si>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</si>
  <si>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</si>
  <si>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</si>
  <si>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</si>
  <si>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</si>
  <si>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</si>
  <si>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</si>
  <si>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</si>
  <si>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</si>
  <si>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</si>
  <si>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</si>
  <si>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</si>
  <si>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</si>
  <si>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</si>
  <si>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</si>
  <si>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</si>
  <si>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</si>
  <si>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</si>
  <si>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</si>
  <si>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</si>
  <si>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</si>
  <si>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</si>
  <si>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</si>
  <si>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</si>
  <si>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</si>
  <si>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</si>
  <si>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</si>
  <si>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</si>
  <si>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</si>
  <si>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</si>
  <si>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</si>
  <si>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</si>
  <si>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</si>
  <si>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</si>
  <si>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</si>
  <si>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</si>
  <si>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</si>
  <si>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</si>
  <si>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</si>
  <si>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</si>
  <si>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</si>
  <si>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</si>
  <si>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</si>
  <si>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</si>
  <si>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</si>
  <si>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</si>
  <si>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</si>
  <si>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</si>
  <si>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</si>
  <si>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</si>
  <si>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</si>
  <si>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</si>
  <si>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</si>
  <si>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</si>
  <si>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</si>
  <si>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</si>
  <si>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</si>
  <si>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</si>
  <si>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</si>
  <si>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</si>
  <si>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</si>
  <si>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</si>
  <si>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</si>
  <si>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</si>
  <si>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</si>
  <si>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</si>
  <si>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</si>
  <si>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</si>
  <si>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</si>
  <si>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</si>
  <si>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</si>
  <si>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</si>
  <si>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</si>
  <si>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</si>
  <si>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</si>
  <si>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</si>
  <si>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</si>
  <si>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</si>
  <si>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</si>
  <si>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</si>
  <si>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</si>
  <si>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</si>
  <si>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</si>
  <si>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</si>
  <si>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</si>
  <si>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</si>
  <si>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</si>
  <si>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</si>
  <si>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</si>
  <si>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</si>
  <si>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</si>
  <si>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</si>
  <si>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</si>
  <si>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</si>
  <si>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</si>
  <si>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</si>
  <si>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</si>
  <si>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</si>
  <si>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</si>
  <si>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</si>
  <si>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</si>
  <si>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</si>
  <si>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</si>
  <si>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</si>
  <si>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</si>
  <si>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</si>
  <si>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</si>
  <si>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</si>
  <si>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</si>
  <si>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</si>
  <si>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</si>
  <si>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</si>
  <si>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</si>
  <si>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</si>
  <si>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</si>
  <si>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</si>
  <si>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</si>
  <si>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</si>
  <si>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</si>
  <si>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</si>
  <si>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</si>
  <si>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</si>
  <si>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</si>
  <si>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</si>
  <si>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</si>
  <si>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</si>
  <si>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</si>
  <si>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</si>
  <si>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</si>
  <si>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</si>
  <si>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</si>
  <si>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</si>
  <si>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</si>
  <si>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</si>
  <si>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</si>
  <si>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</si>
  <si>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</si>
  <si>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</si>
  <si>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</si>
  <si>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</si>
  <si>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</si>
  <si>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</si>
  <si>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</si>
  <si>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</si>
  <si>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</si>
  <si>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</si>
  <si>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</si>
  <si>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</si>
  <si>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</si>
  <si>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</si>
  <si>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</si>
  <si>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</si>
  <si>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</si>
  <si>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</si>
  <si>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</si>
  <si>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</si>
  <si>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</si>
  <si>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</si>
  <si>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</si>
  <si>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</si>
  <si>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</si>
  <si>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</si>
  <si>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</si>
  <si>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</si>
  <si>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</si>
  <si>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</si>
  <si>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</si>
  <si>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</si>
  <si>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</si>
  <si>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</si>
  <si>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</si>
  <si>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</si>
  <si>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</si>
  <si>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</si>
  <si>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</si>
  <si>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</si>
  <si>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</si>
  <si>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</si>
  <si>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</si>
  <si>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</si>
  <si>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</si>
  <si>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</si>
  <si>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</si>
  <si>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</si>
  <si>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</si>
  <si>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</si>
  <si>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</si>
  <si>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</si>
  <si>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</si>
  <si>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</si>
  <si>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</si>
  <si>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</si>
  <si>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</si>
  <si>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</si>
  <si>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</si>
  <si>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</si>
  <si>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</si>
  <si>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</si>
  <si>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</si>
  <si>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</si>
  <si>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</si>
  <si>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</si>
  <si>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</si>
  <si>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</si>
  <si>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</si>
  <si>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</si>
  <si>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</si>
  <si>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</si>
  <si>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</si>
  <si>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</si>
  <si>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</si>
  <si>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</si>
  <si>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</si>
  <si>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</si>
  <si>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</si>
  <si>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</si>
  <si>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</si>
  <si>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</si>
  <si>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</si>
  <si>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</si>
  <si>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</si>
  <si>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</si>
  <si>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</si>
  <si>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</si>
  <si>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</si>
  <si>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</si>
  <si>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</si>
  <si>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</si>
  <si>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</si>
  <si>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</si>
  <si>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</si>
  <si>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</si>
  <si>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</si>
  <si>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</si>
  <si>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</si>
  <si>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</si>
  <si>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</si>
  <si>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</si>
  <si>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</si>
  <si>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</si>
  <si>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</si>
  <si>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</si>
  <si>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</si>
  <si>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</si>
  <si>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</si>
  <si>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</si>
  <si>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</si>
  <si>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</si>
  <si>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</si>
  <si>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</si>
  <si>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</si>
  <si>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</si>
  <si>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</si>
  <si>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</si>
  <si>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</si>
  <si>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</si>
  <si>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</si>
  <si>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</si>
  <si>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</si>
  <si>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</si>
  <si>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</si>
  <si>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</si>
  <si>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</si>
  <si>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</si>
  <si>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</si>
  <si>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</si>
  <si>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</si>
  <si>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</si>
  <si>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</si>
  <si>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</si>
  <si>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</si>
  <si>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</si>
  <si>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</si>
  <si>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</si>
  <si>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</si>
  <si>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</si>
  <si>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</si>
  <si>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</si>
  <si>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</si>
  <si>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</si>
  <si>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</si>
  <si>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</si>
  <si>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</si>
  <si>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</si>
  <si>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</si>
  <si>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</si>
  <si>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</si>
  <si>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</si>
  <si>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</si>
  <si>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</si>
  <si>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</si>
  <si>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</si>
  <si>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</si>
  <si>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</si>
  <si>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</si>
  <si>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</si>
  <si>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</si>
  <si>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</si>
  <si>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</si>
  <si>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</si>
  <si>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</si>
  <si>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</si>
  <si>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</si>
  <si>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</si>
  <si>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</si>
  <si>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</si>
  <si>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</si>
  <si>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</si>
  <si>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</si>
  <si>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</si>
  <si>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</si>
  <si>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</si>
  <si>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</si>
  <si>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</si>
  <si>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</si>
  <si>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</si>
  <si>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</si>
  <si>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</si>
  <si>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</si>
  <si>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</si>
  <si>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</si>
  <si>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</si>
  <si>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</si>
  <si>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</si>
  <si>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</si>
  <si>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</si>
  <si>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</si>
  <si>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</si>
  <si>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</si>
  <si>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</si>
  <si>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</si>
  <si>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</si>
  <si>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</si>
  <si>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</si>
  <si>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</si>
  <si>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</si>
  <si>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</si>
  <si>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</si>
  <si>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</si>
  <si>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</si>
  <si>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</si>
  <si>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</si>
  <si>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</si>
  <si>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</si>
  <si>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</si>
  <si>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</si>
  <si>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</si>
  <si>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</si>
  <si>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</si>
  <si>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</si>
  <si>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</si>
  <si>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</si>
  <si>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</si>
  <si>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</si>
  <si>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</si>
  <si>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</si>
  <si>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</si>
  <si>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</si>
  <si>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</si>
  <si>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</si>
  <si>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</si>
  <si>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</si>
  <si>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</si>
  <si>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</si>
  <si>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</si>
  <si>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</si>
  <si>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</si>
  <si>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</si>
  <si>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</si>
  <si>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</si>
  <si>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</si>
  <si>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</si>
  <si>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</si>
  <si>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</si>
  <si>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</si>
  <si>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</si>
  <si>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</si>
  <si>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</si>
  <si>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</si>
  <si>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</si>
  <si>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</si>
  <si>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</si>
  <si>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</si>
  <si>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</si>
  <si>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</si>
  <si>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</si>
  <si>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</si>
  <si>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</si>
  <si>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</si>
  <si>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</si>
  <si>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</si>
  <si>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</si>
  <si>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</si>
  <si>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</si>
  <si>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</si>
  <si>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</si>
  <si>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</si>
  <si>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</si>
  <si>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</si>
  <si>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</si>
  <si>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</si>
  <si>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</si>
  <si>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</si>
  <si>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</si>
  <si>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</si>
  <si>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</si>
  <si>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</si>
  <si>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</si>
  <si>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</si>
  <si>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</si>
  <si>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</si>
  <si>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</si>
  <si>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</si>
  <si>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</si>
  <si>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</si>
  <si>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</si>
  <si>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</si>
  <si>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</si>
  <si>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</si>
  <si>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</si>
  <si>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</si>
  <si>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</si>
  <si>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</si>
  <si>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</si>
  <si>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</si>
  <si>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</si>
  <si>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</si>
  <si>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</si>
  <si>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</si>
  <si>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</si>
  <si>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</si>
  <si>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</si>
  <si>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</si>
  <si>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</si>
  <si>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</si>
  <si>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</si>
  <si>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</si>
  <si>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</si>
  <si>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</si>
  <si>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</si>
  <si>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</si>
  <si>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</si>
  <si>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</si>
  <si>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</si>
  <si>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</si>
  <si>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</si>
  <si>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</si>
  <si>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</si>
  <si>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</si>
  <si>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</si>
  <si>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</si>
  <si>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</si>
  <si>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</si>
  <si>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</si>
  <si>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</si>
  <si>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</si>
  <si>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</si>
  <si>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</si>
  <si>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</si>
  <si>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</si>
  <si>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</si>
  <si>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</si>
  <si>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</si>
  <si>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</si>
  <si>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</si>
  <si>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</si>
  <si>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</si>
  <si>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</si>
  <si>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</si>
  <si>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</si>
  <si>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</si>
  <si>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</si>
  <si>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</si>
  <si>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</si>
  <si>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</si>
  <si>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</si>
  <si>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</si>
  <si>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</si>
  <si>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</si>
  <si>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</si>
  <si>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</si>
  <si>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</si>
  <si>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</si>
  <si>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</si>
  <si>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</si>
  <si>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</si>
  <si>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</si>
  <si>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</si>
  <si>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</si>
  <si>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</si>
  <si>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</si>
  <si>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</si>
  <si>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</si>
  <si>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</si>
  <si>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</si>
  <si>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</si>
  <si>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</si>
  <si>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</si>
  <si>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</si>
  <si>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</si>
  <si>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</si>
  <si>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</si>
  <si>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</si>
  <si>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</si>
  <si>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</si>
  <si>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</si>
  <si>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</si>
  <si>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</si>
  <si>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</si>
  <si>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</si>
  <si>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</si>
  <si>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</si>
  <si>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</si>
  <si>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</si>
  <si>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</si>
  <si>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</si>
  <si>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</si>
  <si>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</si>
  <si>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</si>
  <si>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</si>
  <si>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</si>
  <si>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</si>
  <si>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</si>
  <si>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</si>
  <si>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</si>
  <si>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</si>
  <si>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</si>
  <si>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</si>
  <si>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</si>
  <si>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</si>
  <si>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</si>
  <si>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</si>
  <si>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</si>
  <si>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</si>
  <si>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</si>
  <si>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</si>
  <si>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</si>
  <si>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</si>
  <si>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</si>
  <si>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</si>
  <si>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</si>
  <si>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</si>
  <si>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</si>
  <si>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</si>
  <si>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</si>
  <si>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</si>
  <si>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</si>
  <si>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</si>
  <si>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</si>
  <si>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</si>
  <si>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</si>
  <si>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</si>
  <si>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</si>
  <si>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</si>
  <si>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</si>
  <si>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</si>
  <si>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</si>
  <si>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</si>
  <si>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</si>
  <si>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</si>
  <si>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</si>
  <si>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</si>
  <si>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</si>
  <si>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</si>
  <si>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</si>
  <si>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</si>
  <si>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</si>
  <si>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</si>
  <si>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</si>
  <si>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</si>
  <si>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</si>
  <si>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</si>
  <si>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</si>
  <si>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</si>
  <si>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</si>
  <si>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</si>
  <si>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</si>
  <si>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</si>
  <si>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</si>
  <si>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</si>
  <si>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</si>
  <si>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</si>
  <si>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</si>
  <si>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</si>
  <si>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</si>
  <si>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</si>
  <si>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</si>
  <si>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</si>
  <si>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</si>
  <si>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</si>
  <si>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</si>
  <si>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</si>
  <si>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</si>
  <si>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</si>
  <si>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</si>
  <si>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</si>
  <si>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</si>
  <si>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</si>
  <si>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</si>
  <si>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</si>
  <si>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</si>
  <si>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</si>
  <si>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</si>
  <si>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</si>
  <si>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</si>
  <si>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</si>
  <si>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</si>
  <si>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</si>
  <si>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</si>
  <si>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</si>
  <si>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</si>
  <si>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</si>
  <si>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</si>
  <si>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</si>
  <si>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</si>
  <si>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</si>
  <si>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</si>
  <si>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</si>
  <si>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</si>
  <si>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</si>
  <si>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</si>
  <si>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</si>
  <si>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</si>
  <si>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</si>
  <si>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</si>
  <si>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</si>
  <si>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</si>
  <si>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</si>
  <si>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</si>
  <si>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</si>
  <si>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</si>
  <si>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</si>
  <si>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</si>
  <si>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</si>
  <si>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</si>
  <si>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</si>
  <si>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</si>
  <si>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</si>
  <si>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</si>
  <si>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</si>
  <si>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</si>
  <si>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</si>
  <si>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</si>
  <si>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</si>
  <si>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</si>
  <si>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</si>
  <si>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</si>
  <si>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</si>
  <si>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</si>
  <si>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</si>
  <si>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</si>
  <si>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</si>
  <si>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</si>
  <si>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</si>
  <si>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</si>
  <si>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</si>
  <si>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</si>
  <si>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</si>
  <si>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</si>
  <si>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</si>
  <si>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</si>
  <si>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</si>
  <si>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</si>
  <si>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</si>
  <si>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</si>
  <si>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</si>
  <si>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</si>
  <si>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</si>
  <si>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</si>
  <si>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</si>
  <si>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</si>
  <si>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</si>
  <si>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</si>
  <si>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</si>
  <si>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</si>
  <si>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</si>
  <si>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</si>
  <si>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</si>
  <si>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</si>
  <si>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</si>
  <si>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</si>
  <si>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</si>
  <si>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</si>
  <si>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</si>
  <si>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</si>
  <si>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</si>
  <si>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</si>
  <si>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</si>
  <si>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</si>
  <si>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</si>
  <si>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</si>
  <si>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</si>
  <si>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</si>
  <si>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</si>
  <si>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</si>
  <si>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</si>
  <si>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</si>
  <si>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</si>
  <si>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</si>
  <si>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</si>
  <si>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</si>
  <si>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</si>
  <si>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</si>
  <si>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</si>
  <si>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</si>
  <si>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</si>
  <si>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</si>
  <si>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</si>
  <si>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</si>
  <si>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</si>
  <si>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</si>
  <si>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</si>
  <si>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</si>
  <si>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</si>
  <si>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</si>
  <si>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</si>
  <si>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</si>
  <si>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</si>
  <si>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</si>
  <si>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</si>
  <si>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</si>
  <si>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</si>
  <si>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</si>
  <si>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</si>
  <si>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</si>
  <si>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</si>
  <si>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</si>
  <si>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</si>
  <si>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</si>
  <si>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</si>
  <si>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</si>
  <si>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</si>
  <si>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</si>
  <si>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</si>
  <si>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</si>
  <si>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</si>
  <si>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</si>
  <si>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</si>
  <si>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</si>
  <si>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</si>
  <si>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</si>
  <si>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</si>
  <si>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</si>
  <si>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</si>
  <si>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</si>
  <si>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</si>
  <si>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</si>
  <si>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</si>
  <si>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</si>
  <si>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</si>
  <si>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</si>
  <si>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</si>
  <si>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</si>
  <si>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</si>
  <si>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Cant</t>
  </si>
  <si>
    <t>(Varios elementos)</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</si>
  <si>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</si>
  <si>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</si>
  <si>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</si>
  <si>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</si>
  <si>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</si>
  <si>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</si>
  <si>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</si>
  <si>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</si>
  <si>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</si>
  <si>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</si>
  <si>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</si>
  <si>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</si>
  <si>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</si>
  <si>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</si>
  <si>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</si>
  <si>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</si>
  <si>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</si>
  <si>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</si>
  <si>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</si>
  <si>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</si>
  <si>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</si>
  <si>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</si>
  <si>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</si>
  <si>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</si>
  <si>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</si>
  <si>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</si>
  <si>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</si>
  <si>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</si>
  <si>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</si>
  <si>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</si>
  <si>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</si>
  <si>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</si>
  <si>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</si>
  <si>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</si>
  <si>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 xml:space="preserve">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t>
  </si>
  <si>
    <t>Cumplimiento de publicaciones</t>
  </si>
  <si>
    <t>No. de publicaciones ejecutadas / No. de publicaciones a realizar</t>
  </si>
  <si>
    <t>FILA_120</t>
  </si>
  <si>
    <t>FILA_121</t>
  </si>
  <si>
    <t>FILA_122</t>
  </si>
  <si>
    <t>FILA_123</t>
  </si>
  <si>
    <t>FILA_124</t>
  </si>
  <si>
    <t>FILA_125</t>
  </si>
  <si>
    <t>FILA_126</t>
  </si>
  <si>
    <t>FILA_127</t>
  </si>
  <si>
    <t>Acciones a 31-dic-2018 por proceso</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</si>
  <si>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</si>
  <si>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</si>
  <si>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</si>
  <si>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</si>
  <si>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</si>
  <si>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</si>
  <si>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</si>
  <si>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</si>
  <si>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</si>
  <si>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</si>
  <si>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</si>
  <si>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</si>
  <si>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</si>
  <si>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</si>
  <si>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</si>
  <si>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</si>
  <si>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</si>
  <si>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</si>
  <si>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</si>
  <si>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</si>
  <si>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</si>
  <si>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 xml:space="preserve">Se evidencia Memorando 2018IE145913  enviado por la SER  con recomendaciones a tener en cuenta en las Especificaciones Técnicas para la contratación de la Actualización Participativa de los Planes de Manejo Ambiental de los PEDH El Burro, Tibanica y Córdoba. </t>
  </si>
  <si>
    <t>Total</t>
  </si>
  <si>
    <t>(Todas)</t>
  </si>
  <si>
    <t>x</t>
  </si>
  <si>
    <t>SEGUIMIENTO OCI</t>
  </si>
  <si>
    <t>Acciones parcialmente cumplidas vigencia 2018</t>
  </si>
  <si>
    <t>Acciones para primer seguimiento 2019 corte 31-marzo-2019</t>
  </si>
  <si>
    <t>Acciones incumplidas auditoria regularidad PAD 2018 vigencia 2017</t>
  </si>
  <si>
    <t>Acciones a revisar corte 31-12-2018 a reportar SIVICOF</t>
  </si>
  <si>
    <t>Cronograma ejecución acción vigencia 2019</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</si>
  <si>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</si>
  <si>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</si>
  <si>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</si>
  <si>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</si>
  <si>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con presunta incidencia disciplinaria, por no publicar y publicación extemporánea en las diferentes plataformas del sistema de información nacional y distrital como lo son,' SECOP, PAA y SIOEAP en los contratos de prestación de servicios</t>
  </si>
  <si>
    <t>Hallazgo Administrativo por el no registro de 1.863 actos administrativos en la Cuenta de Deudores por valor de $13.481.000.086, los cuales se encuentran registrados en las Cuentas de Orden</t>
  </si>
  <si>
    <t>Avance</t>
  </si>
  <si>
    <t>Continua incumplida, se implemento control, pero la información no varia dado que son las pqr no fueron respondidas en 2018</t>
  </si>
  <si>
    <t>ok, Se avanzó en el cargue en Isolución, pendiente aprobación de la SGCD</t>
  </si>
  <si>
    <t>ok, se mantiene grado de cumplimiento, dado que las pqr son de la vigencia 2018</t>
  </si>
  <si>
    <t>Continua incumplida: no fue posible cumplir dado que los equipos sólo llegaron en la segundo semestre de 2019.</t>
  </si>
  <si>
    <t>Continua incumplida, se avanzó en la realización de reuniones.</t>
  </si>
  <si>
    <t>Acciones incumplidas</t>
  </si>
  <si>
    <t>Se solicita via correo electronico al enlace información de avance</t>
  </si>
  <si>
    <t>Los responsables del proceso se encuentran revisando el procedimiento 126PA04-PR33 versión 7.</t>
  </si>
  <si>
    <t>LA SPPA revisó, ajustó el formato PACA /177 SEGUIMIENTO PACA PRESUPUESTO DE INVERSION, en lo que respecta a las metas ambientales a priorizar en el instrumento, por otro lado mediante correo electrónico del 24-01-2019 socializó los lineamientos y ajustes en el formato.</t>
  </si>
  <si>
    <t>La SPPA mediante forest 2019EE18130 del 24-01-2019 solicitó a la Contraloría de Bogotá el ajuste del formato CB-1111-4: INFORMACIÓN CONTRACTUAL DE PROYECTOS PACA” , específicamente en las columnas en las cuales se menciona proyecto y meta PACA</t>
  </si>
  <si>
    <t>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</si>
  <si>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t>La SPCI realizó reporte con corte a 31-12-2018 de alertas y recomendaciones, emitidos sobre  proyectos, información presentada en comité directivo del 29-01-2019</t>
  </si>
  <si>
    <t>El grupo de servicio al ciudadano durante el mes de diciembre de 2018 actualizó los instrumentos del procedimiento 126PA06-PR21</t>
  </si>
  <si>
    <t>Se cuenta con dos memorandos de octubre y diciembre 2018IE229757 y 2018IE289663 donde se remiten todos los documentos soporte del Convenio 1535 de 2016.</t>
  </si>
  <si>
    <t xml:space="preserve">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</si>
  <si>
    <t>La DGA  realizó reunión el 16-01-2019 para revisar el primer seguimiento trimestral a los avances en la implementación del Plan de Manejo de la Franja de Adecuación y la Reserva Forestal Protectora Bosque Oriental.</t>
  </si>
  <si>
    <t>La SER, para la vigencia 2018 programó 121,87 ha nuevas para recuperar, rehabilitar o restaurar en cerros orientales, ríos y quebradas, humedales, bosques, páramos o zonas de alto riesgo no mitigables que aportan a la conectividad ecológica de la región y se consiguieron 36,84 ha.</t>
  </si>
  <si>
    <t>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</si>
  <si>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</si>
  <si>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t>
  </si>
  <si>
    <t>Se cuenta con las actas de capacitación del 23 de marzo, 25 de Abril y 30 de Octubre de 2018 y las evidencias de la evaluación realizada a los profesionales que asistieron.</t>
  </si>
  <si>
    <t>Con el informe de gestión 2017 y 2018, así como el seguimiento a los indicadores del proyecto de Plan Decenal de Descontaminación se cumplió la acción.</t>
  </si>
  <si>
    <t>En la ruta \\192.168.175.124\scaav\3. Grupo Ruido\SDA 2018\8. INFORMES DE GESTION se evidencia el  cargue actualizado de las actividades de las metas del grupo ruido, con su correspondiente avance y evidencias del POAI.</t>
  </si>
  <si>
    <t xml:space="preserve">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</si>
  <si>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cuenta con base de datos que registra las actuaciones procesales de los 99 expedientes objeto de impulso.</t>
  </si>
  <si>
    <t>Según base de datos aportada con radicado 2018IE260270 de las 291 solicitudes de permisos de vertimientos se han resuelto de fondo 253 quedando pendiente 38 de ellas.</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</si>
  <si>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</si>
  <si>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</si>
  <si>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</si>
  <si>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</si>
  <si>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</si>
  <si>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</si>
  <si>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</si>
  <si>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</si>
  <si>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</si>
  <si>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</si>
  <si>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</si>
  <si>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</si>
  <si>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</si>
  <si>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t>
  </si>
  <si>
    <t>Se cuenta con un borrador  del protocolo de fauna y flora asociado al procedimiento sancionatorio</t>
  </si>
  <si>
    <t>Los 26 casos se encuentran en proyección del acto administrativo correspondiente.</t>
  </si>
  <si>
    <t>El primer reporte se debe realizar en el mes de abril de 2019, por lo que la actuación se encuentra en términos.</t>
  </si>
  <si>
    <t>La primera capacitación se debe ejecutar en el mes de Abril de 2019, por lo que la actuación se encuentra en términos.</t>
  </si>
  <si>
    <t>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t>
  </si>
  <si>
    <t>Según la base de datos de la SSFFS, de los 526 casos se han saneado 293 actos administrativos quedando pendientes 233.</t>
  </si>
  <si>
    <t>Mediante los memorandos 2018IE268539, 2018IE260307 Y 2018IE312721, se envió a la Subdirección Financiera el avance de los Planes de mejoramiento de la SSFFS y mediante radicado 2019IE1540 se informó a la DCA sobre los avances logrados.</t>
  </si>
  <si>
    <t>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</si>
  <si>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Según base de datos de la SSFFS, de los 208 casos pendientes se subsanaron 82, quedando pendientes 126.</t>
  </si>
  <si>
    <t>De las 40 resoluciones sin saneamiento contable identificadas en el hallazgo se han saneado 32 quedando pendientes 8.</t>
  </si>
  <si>
    <t>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</si>
  <si>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evidenció que se depuró el 100% de los recibos de consignación, recibidos por anticipado. La ultima resolución de depuración extraordinaria fue la No. 283/19; en el Balance del mes de enero será registrada.</t>
  </si>
  <si>
    <t xml:space="preserve">La DGC envió seguimiento mediante radicado No. 2018IE23886. Se evidenció que mediante resolución No. 3217 del 15/11/17 fue actualizado el procedimiento 126PA04-PR33, dicha resolución fue socializada mediante correo del 23/11/17. </t>
  </si>
  <si>
    <t>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</si>
  <si>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Mediante resolución 3625 expedida el 15/12/17 con radicado 2017EE254996 y proceso 3936013, se adopto la ultima escala de honorarios para los contratos de prestación de servicios y de apoyo a la gestión </t>
  </si>
  <si>
    <t>Mediante resolución 170 del 24/01/18 se aprobó ultima actualización al procedimiento 126PA04-PR37 suscripción y legalización de contratos, el cual fue socializado por el correo institucional</t>
  </si>
  <si>
    <t>Se evidenció listado de asistencia a capacitación sobre Manual de contratación y IAAP y dos presentación del día 9/04/18, para el grupo de ruido</t>
  </si>
  <si>
    <t>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</si>
  <si>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</si>
  <si>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</si>
  <si>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</si>
  <si>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</si>
  <si>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La SC se encuentra ejecutando la acción</t>
  </si>
  <si>
    <t>La DGC se encuentra ejecutando la acción</t>
  </si>
  <si>
    <t>La SF se encuentra ejecutando la acción</t>
  </si>
  <si>
    <t>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t>
  </si>
  <si>
    <t>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t>
  </si>
  <si>
    <t>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t>
  </si>
  <si>
    <t>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t>
  </si>
  <si>
    <t>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proyectos 980, 1029 y 1030 realizó validación de la información reporta a SIPSE ver forest 2018IE243321.finalmente, se avanzó reporte de SIPSE con radicado 2018IE292262 DGA, 2018IE265480 PI 1132, 2018IE265887 PI 1150.</t>
  </si>
  <si>
    <t>La DPSIA elaboró documento borrador de instructivo de uso del aplicativo SIPSE, el cual tiene la explicaciones funcionales y de operación de la herramienta, la gestión y roles de usuarios, y la explicación de la ruta de trabajo con las estaciones.</t>
  </si>
  <si>
    <t>A la fecha de reporte no se registran avances sobre la acción</t>
  </si>
  <si>
    <t>La DCA se encuentra ejecutando la acción</t>
  </si>
  <si>
    <t>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</si>
  <si>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</si>
  <si>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</si>
  <si>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t>
  </si>
  <si>
    <t>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</si>
  <si>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</si>
  <si>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observa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</si>
  <si>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</si>
  <si>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</si>
  <si>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</si>
  <si>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</si>
  <si>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</si>
  <si>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anexan Veintisiete (27) actas de las reunioneses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Esta información se encuentra disponible para su consulta en el Drive del usuario institucional humedales@ambientebogota.gov.co</t>
  </si>
  <si>
    <t>Se  cuenta con Actas de capacitación (Octubre 1 y diciembre 27 de 2018) y se anexan también las presentaciones realizadas con los temas de las capacitaciones.</t>
  </si>
  <si>
    <t>El grupo de trabajo de servicio al ciudadano, ha venido trabajando en la actualización de procedimientos Servicio al ciudadano y correspondencia 126PA06-PR08 el cual fue separado en los siguientes: 1. Canales de atención 126PA06-PR19,  2. Correspondencia  126PA06-PR20 y 
3. PQRSF 126PA06-PR21</t>
  </si>
  <si>
    <t>El grupo de trabajo de servicio al ciudadano, ha realizado durante los acampamientos mensuales a las dependencias socialización y capacitación a los servidores referente al cumplimiento de la normatividad vigente para PQRSF</t>
  </si>
  <si>
    <t>El grupo de trabajo de servicio al ciudadano ha programado presentar el informe de pqrsf al comité  desde el mes de febrero de 2019</t>
  </si>
  <si>
    <t>La DGA y sus dependencias se encuentran trabajando en reformulación de la acción de mejora</t>
  </si>
  <si>
    <t xml:space="preserve">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t>
  </si>
  <si>
    <t>Los responsables del proceso una vez cuenten con el procedimiento actualizado, realizará la socialización.</t>
  </si>
  <si>
    <t>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t>
  </si>
  <si>
    <t>Continua incumplida, dado que aun no se cuenta con la totalidad de los PMA</t>
  </si>
  <si>
    <t>Continua incumplida, dado que de las 291 solicitudes de permisos de vertimientos se han resuelto de fondo 253 quedando pendiente 38 de ellas</t>
  </si>
  <si>
    <t>Continua incumplida, toda vez que hace falta la depuración (segun reporte) de 50 procesos identificados (su estado es: establecimientos duplicados 5, matrícula cancelada 8, seguimiento a cobrar en revisión con expedientes 5, establecimientos con resolución de cobro 23, establecimiento que no pertenece al seguimiento 1 y establecimientos que realizaron pago y allegaron soporte 8.)</t>
  </si>
  <si>
    <t>No. HALLAZGO</t>
  </si>
  <si>
    <t>CÓD ACCIÓN</t>
  </si>
  <si>
    <t>EFICACIA</t>
  </si>
  <si>
    <t>DESCRIPCIÓN ACCION</t>
  </si>
  <si>
    <t>COD AUD</t>
  </si>
  <si>
    <t>COD AUDITORIA</t>
  </si>
  <si>
    <t xml:space="preserve">DPSIA </t>
  </si>
  <si>
    <t xml:space="preserve">OCI </t>
  </si>
  <si>
    <t xml:space="preserve">SPPA </t>
  </si>
  <si>
    <t xml:space="preserve">No. </t>
  </si>
  <si>
    <t>DESCRIPCION DEL HALLAZGO</t>
  </si>
  <si>
    <t>FECHA DE TERMINACIÓN</t>
  </si>
  <si>
    <t>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t>
  </si>
  <si>
    <t>Estado acciones a 31-mar-2019</t>
  </si>
  <si>
    <t>CODIGO AUDITORIA</t>
  </si>
  <si>
    <t xml:space="preserve"> CODIGO AUDITORIA</t>
  </si>
  <si>
    <t>ESTADO</t>
  </si>
  <si>
    <t xml:space="preserve">No. HALLAZGO </t>
  </si>
  <si>
    <t>EFICACIA ENTIDAD</t>
  </si>
  <si>
    <t xml:space="preserve">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 2019-04-15, aun no se cuenta con procedimiento publicado.
 </t>
  </si>
  <si>
    <t xml:space="preserve">Mediante radicado 2019IE79773 DGA -SRHS del 9-04-2019, reporta el 90% de avance.
Mediante radicado 2018IE260270 se allegó el documento soporte "Hallazgo 3.1.8  Cobro por Seguimiento 07 de Noviembre de 2018"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t>
  </si>
  <si>
    <t>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</si>
  <si>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Mediante radicado 2019IE79773 del 9-04-2019 
Mediante radicado 2018IE260270 se informó que se emitieron 206 conceptos técnicos que corresponden a las siguientes cuencas: Salitre 66, Tunjuelo 52, Fucha 68 e Hidrocarburos 20 según se registra en la  Relación de la base de datos de cada grupo.</t>
  </si>
  <si>
    <t>Incumplida* 2017</t>
  </si>
  <si>
    <t xml:space="preserve">Estado acción </t>
  </si>
  <si>
    <t>Incumplida * 2018</t>
  </si>
  <si>
    <t>Subtotal</t>
  </si>
  <si>
    <t>Mediante forest 2019IE73825 se informa que: El procedimiento  126PM04-PR58 Actualización de las zonas criticas de las mapas de ruido de Bogotá se encuentra en proceso de cargue en el aplicativo ISOLUCION.</t>
  </si>
  <si>
    <t xml:space="preserv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</si>
  <si>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 xml:space="preserve">HALLAZGO </t>
  </si>
  <si>
    <t>...por no contar con los PMA de los humedales el tunjo, salitre y la isla, y por no considerar en su intervención el protocolo de recuperación y rehabilitación ecológica de humedales.</t>
  </si>
  <si>
    <t>...por incumplimiento de algunas obligaciones del convenio interadministrativo 033 de 2011.</t>
  </si>
  <si>
    <t>...por deficiencias en la administración de los datos generados por los equipos de la red de monitoreo del aeropuerto el dorado</t>
  </si>
  <si>
    <t>...por no atender dentro de los plazos legales, los derechos de petición relacionados con la gestión en los parques ecológicos distritales de humedal, en las vigencias 2015 y 2016.</t>
  </si>
  <si>
    <t>Enviar a la DLA los documentos técnicos recibidos para su trámite de aprobación, según marco normativo vigente.</t>
  </si>
  <si>
    <t>Actualizar el procedimiento "operación del sistema de monitoreo y vigilancia de ruido del aeropuerto el dorado" (126pm04-pr13).</t>
  </si>
  <si>
    <t>Implementar un sistema de generación de datos de vuelo, para correlacionar los indicadores acústicos de las estaciones de monitoreo de ruido.</t>
  </si>
  <si>
    <t>Informar al peticionario ampliación del plazo de respuesta para atención a los derechos de petición que así lo requieran; lo anterior de conformidad con lo estipulado en el parágrafo del artículo 14 del decreto 1437 de 2011, regulado por la ley 1755 de 2015.</t>
  </si>
  <si>
    <t>CÓDIGO ACCIÓN</t>
  </si>
  <si>
    <t>SPPA</t>
  </si>
  <si>
    <t>DPSIA</t>
  </si>
  <si>
    <t>Servicio al Ciudadano</t>
  </si>
  <si>
    <t>Estado acciones a 30-07-2019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</si>
</sst>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b/>
      <sz val="12"/>
      <color theme="1"/>
      <name val="Arial"/>
      <family val="2"/>
    </font>
    <font>
      <b/>
      <sz val="11"/>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u/>
      <sz val="11"/>
      <color theme="10"/>
      <name val="Calibri"/>
      <family val="2"/>
      <scheme val="minor"/>
    </font>
    <font>
      <b/>
      <sz val="20"/>
      <name val="Arial"/>
      <family val="2"/>
    </font>
    <font>
      <b/>
      <sz val="9"/>
      <color indexed="81"/>
      <name val="Tahoma"/>
      <family val="2"/>
    </font>
    <font>
      <sz val="9"/>
      <color indexed="81"/>
      <name val="Tahoma"/>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81"/>
      <name val="Tahoma"/>
      <family val="2"/>
    </font>
    <font>
      <sz val="12"/>
      <color indexed="81"/>
      <name val="Tahoma"/>
      <family val="2"/>
    </font>
    <font>
      <b/>
      <sz val="11"/>
      <color indexed="81"/>
      <name val="Tahoma"/>
      <family val="2"/>
    </font>
    <font>
      <b/>
      <sz val="16"/>
      <color indexed="8"/>
      <name val="Calibri"/>
      <family val="2"/>
      <scheme val="minor"/>
    </font>
    <font>
      <b/>
      <sz val="18"/>
      <color indexed="8"/>
      <name val="Calibri"/>
      <family val="2"/>
      <scheme val="minor"/>
    </font>
    <font>
      <strike/>
      <sz val="11"/>
      <name val="Calibri"/>
      <family val="2"/>
      <scheme val="minor"/>
    </font>
    <font>
      <sz val="11"/>
      <color rgb="FF000000"/>
      <name val="Calibri"/>
      <family val="2"/>
    </font>
    <font>
      <sz val="14"/>
      <name val="Calibri"/>
      <family val="2"/>
      <scheme val="minor"/>
    </font>
    <font>
      <b/>
      <sz val="11"/>
      <name val="Calibri"/>
      <family val="2"/>
    </font>
    <font>
      <sz val="11"/>
      <name val="Calibri"/>
      <family val="2"/>
    </font>
    <font>
      <sz val="12"/>
      <name val="Calibri"/>
      <family val="2"/>
      <scheme val="minor"/>
    </font>
    <font>
      <b/>
      <i/>
      <sz val="9"/>
      <name val="Arial"/>
      <family val="2"/>
    </font>
    <font>
      <b/>
      <sz val="10"/>
      <name val="Arial"/>
      <family val="2"/>
    </font>
    <font>
      <b/>
      <sz val="11"/>
      <name val="Calibri"/>
      <family val="2"/>
      <scheme val="minor"/>
    </font>
    <font>
      <sz val="10"/>
      <name val="Arial  "/>
    </font>
    <font>
      <u/>
      <sz val="11"/>
      <name val="Calibri"/>
      <family val="2"/>
      <scheme val="minor"/>
    </font>
    <font>
      <sz val="10"/>
      <name val="Calibri"/>
      <family val="2"/>
      <scheme val="minor"/>
    </font>
    <font>
      <sz val="10"/>
      <name val="Calibri"/>
      <family val="2"/>
    </font>
  </fonts>
  <fills count="21">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79998168889431442"/>
        <bgColor indexed="64"/>
      </patternFill>
    </fill>
    <fill>
      <patternFill patternType="solid">
        <fgColor rgb="FFFFB3D2"/>
        <bgColor indexed="64"/>
      </patternFill>
    </fill>
    <fill>
      <patternFill patternType="solid">
        <fgColor theme="0"/>
        <bgColor theme="4" tint="0.79998168889431442"/>
      </patternFill>
    </fill>
  </fills>
  <borders count="28">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5" fillId="3" borderId="0"/>
    <xf numFmtId="0" fontId="7" fillId="3" borderId="0"/>
    <xf numFmtId="0" fontId="7" fillId="3" borderId="0"/>
    <xf numFmtId="0" fontId="23" fillId="3" borderId="0"/>
    <xf numFmtId="0" fontId="4" fillId="3" borderId="0"/>
    <xf numFmtId="0" fontId="23" fillId="3" borderId="0"/>
    <xf numFmtId="0" fontId="23" fillId="3" borderId="0"/>
    <xf numFmtId="0" fontId="3" fillId="3" borderId="0"/>
    <xf numFmtId="0" fontId="3" fillId="3" borderId="0"/>
    <xf numFmtId="0" fontId="25" fillId="3" borderId="0" applyNumberFormat="0" applyFill="0" applyBorder="0" applyAlignment="0" applyProtection="0"/>
    <xf numFmtId="0" fontId="29" fillId="3" borderId="0"/>
    <xf numFmtId="0" fontId="23" fillId="3" borderId="0"/>
    <xf numFmtId="9" fontId="23" fillId="0" borderId="0" applyFont="0" applyFill="0" applyBorder="0" applyAlignment="0" applyProtection="0"/>
    <xf numFmtId="0" fontId="2" fillId="3" borderId="0"/>
    <xf numFmtId="0" fontId="1" fillId="3" borderId="0"/>
    <xf numFmtId="0" fontId="7" fillId="3" borderId="0"/>
  </cellStyleXfs>
  <cellXfs count="248">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2"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2"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2"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2"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4"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2" fillId="3" borderId="0" xfId="1" applyFont="1" applyBorder="1"/>
    <xf numFmtId="15" fontId="12"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2" fillId="3" borderId="3" xfId="1" applyFont="1" applyBorder="1"/>
    <xf numFmtId="15" fontId="12" fillId="3" borderId="9" xfId="1" applyNumberFormat="1" applyFont="1" applyFill="1" applyBorder="1" applyAlignment="1">
      <alignment horizontal="left" vertical="center" wrapText="1"/>
    </xf>
    <xf numFmtId="15" fontId="14" fillId="3" borderId="0" xfId="1" applyNumberFormat="1" applyFont="1" applyBorder="1" applyAlignment="1">
      <alignment horizontal="left" vertical="center" wrapText="1"/>
    </xf>
    <xf numFmtId="15" fontId="12" fillId="3" borderId="9" xfId="1" applyNumberFormat="1" applyFont="1" applyFill="1" applyBorder="1" applyAlignment="1">
      <alignment horizontal="center" vertical="center" wrapText="1"/>
    </xf>
    <xf numFmtId="1" fontId="16" fillId="3" borderId="0" xfId="1" applyNumberFormat="1" applyFont="1" applyBorder="1" applyAlignment="1">
      <alignment horizontal="center" vertical="center"/>
    </xf>
    <xf numFmtId="165" fontId="5" fillId="3" borderId="0" xfId="1" applyNumberFormat="1"/>
    <xf numFmtId="0" fontId="17" fillId="3" borderId="10" xfId="1" applyFont="1" applyBorder="1" applyAlignment="1">
      <alignment horizontal="justify" vertical="center" wrapText="1"/>
    </xf>
    <xf numFmtId="0" fontId="18" fillId="3" borderId="6" xfId="1" applyFont="1" applyBorder="1" applyAlignment="1">
      <alignment horizontal="justify" vertical="center" wrapText="1"/>
    </xf>
    <xf numFmtId="0" fontId="18" fillId="3" borderId="6" xfId="1" applyFont="1" applyBorder="1" applyAlignment="1">
      <alignment vertical="center" wrapText="1"/>
    </xf>
    <xf numFmtId="0" fontId="18" fillId="3" borderId="6" xfId="1" applyFont="1" applyBorder="1" applyAlignment="1">
      <alignment horizontal="center" vertical="center" wrapText="1"/>
    </xf>
    <xf numFmtId="0" fontId="14" fillId="3" borderId="6" xfId="1" applyFont="1" applyBorder="1" applyAlignment="1">
      <alignment horizontal="center" vertical="center" wrapText="1"/>
    </xf>
    <xf numFmtId="15" fontId="14" fillId="3" borderId="15" xfId="1" applyNumberFormat="1" applyFont="1" applyBorder="1" applyAlignment="1">
      <alignment horizontal="center" vertical="center" wrapText="1"/>
    </xf>
    <xf numFmtId="0" fontId="0" fillId="0" borderId="0" xfId="0" applyAlignment="1">
      <alignment horizontal="left"/>
    </xf>
    <xf numFmtId="0" fontId="0" fillId="0" borderId="0" xfId="0" applyAlignment="1">
      <alignment horizontal="left" indent="1"/>
    </xf>
    <xf numFmtId="9" fontId="12" fillId="3" borderId="4" xfId="1" applyNumberFormat="1" applyFont="1" applyBorder="1" applyAlignment="1">
      <alignment horizontal="center"/>
    </xf>
    <xf numFmtId="1" fontId="0" fillId="0" borderId="0" xfId="0" applyNumberFormat="1"/>
    <xf numFmtId="10" fontId="22" fillId="0" borderId="0" xfId="0" applyNumberFormat="1" applyFont="1"/>
    <xf numFmtId="10" fontId="0" fillId="0" borderId="0" xfId="0" applyNumberFormat="1"/>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5" fillId="9" borderId="0" xfId="1" applyFill="1"/>
    <xf numFmtId="0" fontId="0" fillId="0" borderId="0" xfId="0"/>
    <xf numFmtId="0" fontId="0" fillId="0" borderId="0" xfId="0" pivotButton="1"/>
    <xf numFmtId="0" fontId="21" fillId="8" borderId="0" xfId="0" applyFont="1" applyFill="1" applyBorder="1"/>
    <xf numFmtId="10" fontId="22" fillId="0" borderId="21" xfId="0" applyNumberFormat="1" applyFont="1" applyBorder="1"/>
    <xf numFmtId="10" fontId="22" fillId="0" borderId="22" xfId="0" applyNumberFormat="1" applyFont="1" applyBorder="1"/>
    <xf numFmtId="10" fontId="22" fillId="6" borderId="21" xfId="0" applyNumberFormat="1" applyFont="1" applyFill="1" applyBorder="1"/>
    <xf numFmtId="0" fontId="7" fillId="4" borderId="16" xfId="0" applyFont="1" applyFill="1" applyBorder="1" applyAlignment="1" applyProtection="1">
      <alignment horizontal="center" vertical="center" wrapText="1"/>
      <protection locked="0"/>
    </xf>
    <xf numFmtId="15" fontId="10" fillId="0" borderId="0" xfId="0" applyNumberFormat="1" applyFont="1" applyBorder="1" applyAlignment="1" applyProtection="1">
      <alignment horizontal="center" vertical="center"/>
      <protection locked="0"/>
    </xf>
    <xf numFmtId="0" fontId="7" fillId="9" borderId="16" xfId="0" applyFont="1" applyFill="1" applyBorder="1" applyAlignment="1">
      <alignment horizontal="center" vertical="center" wrapText="1"/>
    </xf>
    <xf numFmtId="0" fontId="24" fillId="4" borderId="16" xfId="0" applyFont="1" applyFill="1" applyBorder="1" applyAlignment="1">
      <alignment horizontal="center" vertical="center" wrapText="1"/>
    </xf>
    <xf numFmtId="15" fontId="7" fillId="4" borderId="16" xfId="0" applyNumberFormat="1" applyFont="1" applyFill="1" applyBorder="1" applyAlignment="1" applyProtection="1">
      <alignment horizontal="center" vertical="center" wrapText="1"/>
    </xf>
    <xf numFmtId="0" fontId="24" fillId="0" borderId="16" xfId="0" applyFont="1" applyBorder="1" applyAlignment="1">
      <alignment horizontal="center" vertical="center"/>
    </xf>
    <xf numFmtId="0" fontId="24" fillId="0" borderId="0" xfId="0" applyFont="1"/>
    <xf numFmtId="0" fontId="9" fillId="3" borderId="0" xfId="0" applyFont="1" applyFill="1" applyBorder="1" applyAlignment="1" applyProtection="1">
      <alignment horizontal="left" vertical="center" wrapText="1"/>
      <protection locked="0"/>
    </xf>
    <xf numFmtId="0" fontId="0" fillId="4" borderId="16" xfId="0" applyFill="1" applyBorder="1" applyAlignment="1">
      <alignment horizontal="center" vertical="center" wrapText="1"/>
    </xf>
    <xf numFmtId="167" fontId="7" fillId="4" borderId="16" xfId="0" applyNumberFormat="1" applyFont="1" applyFill="1" applyBorder="1" applyAlignment="1" applyProtection="1">
      <alignment horizontal="center" vertical="center" wrapText="1"/>
    </xf>
    <xf numFmtId="0" fontId="0" fillId="14" borderId="16" xfId="0" applyFill="1" applyBorder="1" applyAlignment="1">
      <alignment vertical="top" wrapText="1"/>
    </xf>
    <xf numFmtId="0" fontId="0" fillId="15" borderId="16" xfId="0" applyFill="1" applyBorder="1" applyAlignment="1">
      <alignment vertical="top" wrapText="1"/>
    </xf>
    <xf numFmtId="0" fontId="0" fillId="0" borderId="16" xfId="0" applyBorder="1"/>
    <xf numFmtId="0" fontId="6" fillId="2" borderId="24" xfId="0" applyFont="1" applyFill="1" applyBorder="1" applyAlignment="1">
      <alignment horizontal="justify"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5" borderId="1" xfId="1" applyFont="1" applyFill="1" applyBorder="1"/>
    <xf numFmtId="0" fontId="12" fillId="15" borderId="3" xfId="1" applyFont="1" applyFill="1" applyBorder="1"/>
    <xf numFmtId="1" fontId="12" fillId="15" borderId="4" xfId="1" applyNumberFormat="1" applyFont="1" applyFill="1" applyBorder="1" applyAlignment="1">
      <alignment horizontal="center"/>
    </xf>
    <xf numFmtId="0" fontId="10" fillId="16" borderId="10" xfId="1" applyFont="1" applyFill="1" applyBorder="1"/>
    <xf numFmtId="0" fontId="12" fillId="16" borderId="6" xfId="1" applyFont="1" applyFill="1" applyBorder="1"/>
    <xf numFmtId="1" fontId="12" fillId="16" borderId="15" xfId="1" applyNumberFormat="1" applyFont="1" applyFill="1" applyBorder="1" applyAlignment="1">
      <alignment horizontal="center"/>
    </xf>
    <xf numFmtId="0" fontId="0" fillId="15" borderId="0" xfId="0" applyFill="1"/>
    <xf numFmtId="0" fontId="22" fillId="0" borderId="0" xfId="0" applyFont="1" applyAlignment="1">
      <alignment horizontal="left"/>
    </xf>
    <xf numFmtId="9" fontId="0" fillId="0" borderId="0" xfId="13" applyFont="1"/>
    <xf numFmtId="165" fontId="0" fillId="0" borderId="0" xfId="0" applyNumberFormat="1"/>
    <xf numFmtId="0" fontId="22" fillId="15" borderId="16" xfId="0" applyFont="1" applyFill="1" applyBorder="1" applyAlignment="1">
      <alignment horizontal="center"/>
    </xf>
    <xf numFmtId="0" fontId="22" fillId="15" borderId="16" xfId="0" applyFont="1" applyFill="1" applyBorder="1"/>
    <xf numFmtId="0" fontId="0" fillId="0" borderId="0" xfId="0" applyAlignment="1">
      <alignment horizontal="center"/>
    </xf>
    <xf numFmtId="14" fontId="0" fillId="0" borderId="0" xfId="0" applyNumberFormat="1"/>
    <xf numFmtId="0" fontId="36" fillId="0" borderId="0" xfId="0" applyFont="1" applyAlignment="1">
      <alignment horizontal="left"/>
    </xf>
    <xf numFmtId="9" fontId="0" fillId="0" borderId="0" xfId="13" pivotButton="1" applyFont="1"/>
    <xf numFmtId="0" fontId="37" fillId="0" borderId="0" xfId="0" applyFont="1" applyAlignment="1">
      <alignment horizontal="left"/>
    </xf>
    <xf numFmtId="0" fontId="0" fillId="0" borderId="0" xfId="0" pivotButton="1" applyAlignment="1">
      <alignment horizontal="center"/>
    </xf>
    <xf numFmtId="0" fontId="0" fillId="0" borderId="0" xfId="0" applyAlignment="1">
      <alignment vertical="top" wrapText="1"/>
    </xf>
    <xf numFmtId="0" fontId="0" fillId="0" borderId="0" xfId="0" applyAlignment="1">
      <alignment horizontal="center" vertical="center"/>
    </xf>
    <xf numFmtId="0" fontId="0" fillId="15" borderId="0" xfId="0" applyFill="1" applyAlignment="1">
      <alignment horizontal="center" vertical="center"/>
    </xf>
    <xf numFmtId="0" fontId="0" fillId="15" borderId="0" xfId="0" applyFill="1" applyAlignment="1">
      <alignment vertical="top" wrapText="1"/>
    </xf>
    <xf numFmtId="0" fontId="0" fillId="14" borderId="0" xfId="0" applyFill="1"/>
    <xf numFmtId="0" fontId="0" fillId="14" borderId="0" xfId="0" applyFill="1" applyAlignment="1">
      <alignment horizontal="center" vertical="center"/>
    </xf>
    <xf numFmtId="0" fontId="0" fillId="19" borderId="0" xfId="0" applyFill="1"/>
    <xf numFmtId="0" fontId="0" fillId="19" borderId="0" xfId="0" applyFill="1" applyAlignment="1">
      <alignment horizontal="center" vertical="center"/>
    </xf>
    <xf numFmtId="0" fontId="0" fillId="0" borderId="16" xfId="0" pivotButton="1" applyBorder="1"/>
    <xf numFmtId="0" fontId="22" fillId="0" borderId="16" xfId="0" applyFont="1" applyBorder="1" applyAlignment="1">
      <alignment horizontal="center"/>
    </xf>
    <xf numFmtId="0" fontId="0" fillId="0" borderId="16" xfId="0" applyNumberFormat="1" applyBorder="1" applyAlignment="1">
      <alignment vertical="top" wrapText="1"/>
    </xf>
    <xf numFmtId="0" fontId="0" fillId="0" borderId="16" xfId="0" applyBorder="1" applyAlignment="1">
      <alignment horizontal="left" vertical="top" wrapText="1"/>
    </xf>
    <xf numFmtId="0" fontId="0" fillId="18" borderId="16" xfId="0" applyFill="1" applyBorder="1" applyAlignment="1">
      <alignment vertical="top" wrapText="1"/>
    </xf>
    <xf numFmtId="0" fontId="0" fillId="18" borderId="16" xfId="0" applyFill="1" applyBorder="1" applyAlignment="1">
      <alignment horizontal="center" vertical="top" wrapText="1"/>
    </xf>
    <xf numFmtId="0" fontId="0" fillId="0" borderId="16" xfId="0" applyBorder="1" applyAlignment="1">
      <alignment horizontal="left" vertical="top" wrapText="1"/>
    </xf>
    <xf numFmtId="0" fontId="24" fillId="4" borderId="16" xfId="0" applyFont="1" applyFill="1" applyBorder="1" applyAlignment="1">
      <alignment horizontal="center" vertical="center"/>
    </xf>
    <xf numFmtId="0" fontId="24" fillId="9"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15" borderId="16" xfId="0" applyFill="1" applyBorder="1" applyAlignment="1">
      <alignment horizontal="center" vertical="center" wrapText="1"/>
    </xf>
    <xf numFmtId="0" fontId="24" fillId="9" borderId="16" xfId="0" applyFont="1"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2" fillId="15" borderId="16" xfId="13" applyNumberFormat="1" applyFont="1" applyFill="1" applyBorder="1" applyAlignment="1">
      <alignment horizontal="center"/>
    </xf>
    <xf numFmtId="0" fontId="0" fillId="0" borderId="16" xfId="0" applyBorder="1" applyAlignment="1">
      <alignment vertical="top" wrapText="1"/>
    </xf>
    <xf numFmtId="0" fontId="0" fillId="14" borderId="16" xfId="0" applyFill="1" applyBorder="1" applyAlignment="1">
      <alignment horizontal="center" vertical="center" wrapText="1"/>
    </xf>
    <xf numFmtId="0" fontId="0" fillId="18" borderId="16" xfId="0" applyFill="1" applyBorder="1" applyAlignment="1">
      <alignment horizontal="center" vertical="center" wrapText="1"/>
    </xf>
    <xf numFmtId="0" fontId="0" fillId="0" borderId="27" xfId="0" applyBorder="1" applyAlignment="1">
      <alignment horizontal="left" vertical="top" wrapText="1"/>
    </xf>
    <xf numFmtId="0" fontId="22" fillId="0" borderId="16" xfId="0" pivotButton="1" applyFont="1" applyBorder="1" applyAlignment="1">
      <alignment horizontal="center"/>
    </xf>
    <xf numFmtId="0" fontId="0" fillId="0" borderId="6" xfId="0" applyBorder="1" applyAlignment="1">
      <alignment horizontal="center" vertical="center" wrapText="1"/>
    </xf>
    <xf numFmtId="0" fontId="0" fillId="0" borderId="6" xfId="0" applyBorder="1" applyAlignment="1">
      <alignment vertical="top" wrapText="1"/>
    </xf>
    <xf numFmtId="0" fontId="0" fillId="0" borderId="14" xfId="0" applyBorder="1" applyAlignment="1">
      <alignment wrapText="1"/>
    </xf>
    <xf numFmtId="0" fontId="0" fillId="0" borderId="27" xfId="0" applyBorder="1" applyAlignment="1">
      <alignment vertical="top" wrapText="1"/>
    </xf>
    <xf numFmtId="0" fontId="22" fillId="0" borderId="16" xfId="0" applyFont="1" applyBorder="1" applyAlignment="1">
      <alignment horizontal="center" vertical="center" wrapText="1"/>
    </xf>
    <xf numFmtId="0" fontId="0" fillId="0" borderId="16" xfId="0" applyFill="1" applyBorder="1" applyAlignment="1">
      <alignment vertical="top" wrapText="1"/>
    </xf>
    <xf numFmtId="0" fontId="21" fillId="0" borderId="16" xfId="0" applyFont="1" applyBorder="1" applyAlignment="1">
      <alignment horizontal="center" vertical="center"/>
    </xf>
    <xf numFmtId="0" fontId="0" fillId="0" borderId="0" xfId="0" applyAlignment="1">
      <alignment horizontal="center" vertical="top" wrapText="1"/>
    </xf>
    <xf numFmtId="0" fontId="21" fillId="8" borderId="16" xfId="0" applyFont="1" applyFill="1" applyBorder="1" applyAlignment="1">
      <alignment horizontal="center" vertical="top" wrapText="1"/>
    </xf>
    <xf numFmtId="0" fontId="21" fillId="0" borderId="16" xfId="0" applyFont="1" applyBorder="1" applyAlignment="1">
      <alignment vertical="top" wrapText="1"/>
    </xf>
    <xf numFmtId="0" fontId="21" fillId="0" borderId="16" xfId="0" applyFont="1" applyBorder="1"/>
    <xf numFmtId="14" fontId="0" fillId="0" borderId="16" xfId="0" applyNumberFormat="1" applyBorder="1" applyAlignment="1">
      <alignment horizontal="center" vertical="center"/>
    </xf>
    <xf numFmtId="0" fontId="21" fillId="0" borderId="16" xfId="0" applyFont="1" applyBorder="1" applyAlignment="1">
      <alignment horizontal="justify" vertical="top" wrapText="1"/>
    </xf>
    <xf numFmtId="0" fontId="22" fillId="0" borderId="0" xfId="0" applyFont="1"/>
    <xf numFmtId="0" fontId="0" fillId="0" borderId="16" xfId="0" applyBorder="1" applyAlignment="1">
      <alignment horizontal="center" vertical="top" wrapText="1"/>
    </xf>
    <xf numFmtId="0" fontId="7" fillId="4" borderId="16" xfId="0" applyFont="1" applyFill="1" applyBorder="1" applyAlignment="1" applyProtection="1">
      <alignment horizontal="center" vertical="top" wrapText="1"/>
      <protection locked="0"/>
    </xf>
    <xf numFmtId="167" fontId="7" fillId="4" borderId="16" xfId="0" applyNumberFormat="1" applyFont="1" applyFill="1" applyBorder="1" applyAlignment="1" applyProtection="1">
      <alignment horizontal="center" vertical="top" wrapText="1"/>
    </xf>
    <xf numFmtId="0" fontId="31" fillId="5" borderId="16" xfId="0" applyFont="1" applyFill="1" applyBorder="1" applyAlignment="1">
      <alignment horizontal="center" vertical="center"/>
    </xf>
    <xf numFmtId="0" fontId="22" fillId="15" borderId="16" xfId="0" pivotButton="1" applyFont="1" applyFill="1" applyBorder="1" applyAlignment="1">
      <alignment horizontal="center"/>
    </xf>
    <xf numFmtId="0" fontId="0" fillId="0" borderId="11" xfId="0" applyNumberFormat="1" applyBorder="1"/>
    <xf numFmtId="0" fontId="0" fillId="0" borderId="14" xfId="0" applyNumberFormat="1" applyBorder="1"/>
    <xf numFmtId="0" fontId="0" fillId="0" borderId="10" xfId="0" applyNumberFormat="1" applyBorder="1"/>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top" wrapText="1"/>
    </xf>
    <xf numFmtId="0" fontId="0" fillId="0" borderId="10" xfId="0" applyBorder="1" applyAlignment="1">
      <alignment wrapText="1"/>
    </xf>
    <xf numFmtId="0" fontId="7" fillId="9" borderId="16" xfId="0" applyFont="1" applyFill="1" applyBorder="1" applyAlignment="1">
      <alignment horizontal="left" vertical="center" wrapText="1"/>
    </xf>
    <xf numFmtId="0" fontId="0" fillId="0" borderId="16" xfId="0" applyBorder="1" applyAlignment="1">
      <alignment horizontal="left" vertical="center" wrapText="1"/>
    </xf>
    <xf numFmtId="0" fontId="7" fillId="4" borderId="16" xfId="0" applyFont="1" applyFill="1" applyBorder="1" applyAlignment="1" applyProtection="1">
      <alignment horizontal="left" vertical="center" wrapText="1"/>
      <protection locked="0"/>
    </xf>
    <xf numFmtId="0" fontId="22" fillId="0" borderId="16" xfId="0" applyFont="1" applyBorder="1" applyAlignment="1">
      <alignment vertical="top" wrapText="1"/>
    </xf>
    <xf numFmtId="0" fontId="39" fillId="0" borderId="16" xfId="0" applyFont="1" applyBorder="1" applyAlignment="1">
      <alignment vertical="top" wrapText="1"/>
    </xf>
    <xf numFmtId="0" fontId="26" fillId="0" borderId="0" xfId="0" applyFont="1" applyBorder="1" applyAlignment="1" applyProtection="1">
      <alignment horizontal="center" vertical="center"/>
      <protection locked="0"/>
    </xf>
    <xf numFmtId="0" fontId="7" fillId="4" borderId="16" xfId="0" applyFont="1" applyFill="1" applyBorder="1" applyAlignment="1" applyProtection="1">
      <alignment horizontal="justify" vertical="top" wrapText="1"/>
      <protection locked="0"/>
    </xf>
    <xf numFmtId="0" fontId="7" fillId="4" borderId="16" xfId="0" applyFont="1" applyFill="1" applyBorder="1" applyAlignment="1" applyProtection="1">
      <alignment horizontal="justify" vertical="center" wrapText="1"/>
      <protection locked="0"/>
    </xf>
    <xf numFmtId="166" fontId="7" fillId="4" borderId="16"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4" borderId="16" xfId="0" applyNumberFormat="1" applyFont="1" applyFill="1" applyBorder="1" applyAlignment="1">
      <alignment horizontal="center" vertical="center" wrapText="1"/>
    </xf>
    <xf numFmtId="2" fontId="24" fillId="4" borderId="16" xfId="0" applyNumberFormat="1" applyFont="1" applyFill="1" applyBorder="1" applyAlignment="1">
      <alignment horizontal="center" vertical="center" wrapText="1"/>
    </xf>
    <xf numFmtId="0" fontId="24" fillId="4" borderId="16" xfId="0" applyFont="1" applyFill="1" applyBorder="1" applyAlignment="1">
      <alignment horizontal="justify" vertical="top" wrapText="1"/>
    </xf>
    <xf numFmtId="0" fontId="24" fillId="4" borderId="16" xfId="0" applyFont="1" applyFill="1" applyBorder="1" applyAlignment="1">
      <alignment vertical="top" wrapText="1"/>
    </xf>
    <xf numFmtId="0" fontId="24" fillId="4" borderId="16" xfId="0" applyFont="1" applyFill="1" applyBorder="1" applyAlignment="1">
      <alignment horizontal="left" vertical="center"/>
    </xf>
    <xf numFmtId="166" fontId="32" fillId="20" borderId="19" xfId="3" applyNumberFormat="1" applyFont="1" applyFill="1" applyBorder="1" applyAlignment="1">
      <alignment horizontal="center" vertical="center"/>
    </xf>
    <xf numFmtId="0" fontId="24" fillId="4" borderId="16" xfId="0" applyFont="1" applyFill="1" applyBorder="1" applyAlignment="1">
      <alignment horizontal="justify" vertical="center" wrapText="1"/>
    </xf>
    <xf numFmtId="0" fontId="24" fillId="4" borderId="16" xfId="0" applyFont="1" applyFill="1" applyBorder="1" applyAlignment="1">
      <alignment vertical="center" wrapText="1"/>
    </xf>
    <xf numFmtId="0" fontId="24" fillId="4" borderId="16" xfId="0" applyFont="1" applyFill="1" applyBorder="1" applyAlignment="1" applyProtection="1">
      <alignment vertical="center" wrapText="1"/>
      <protection locked="0"/>
    </xf>
    <xf numFmtId="0" fontId="9" fillId="4" borderId="16" xfId="0" applyFont="1" applyFill="1" applyBorder="1" applyAlignment="1" applyProtection="1">
      <alignment horizontal="center" vertical="center" wrapText="1"/>
      <protection locked="0"/>
    </xf>
    <xf numFmtId="0" fontId="24" fillId="4" borderId="16" xfId="0" applyFont="1" applyFill="1" applyBorder="1"/>
    <xf numFmtId="0" fontId="24" fillId="4" borderId="16" xfId="0" applyFont="1" applyFill="1" applyBorder="1" applyAlignment="1">
      <alignment wrapText="1"/>
    </xf>
    <xf numFmtId="164" fontId="40" fillId="0" borderId="5" xfId="0" applyNumberFormat="1" applyFont="1" applyBorder="1" applyAlignment="1" applyProtection="1">
      <protection locked="0"/>
    </xf>
    <xf numFmtId="0" fontId="42" fillId="2" borderId="16"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16" xfId="0" applyFont="1" applyFill="1" applyBorder="1" applyAlignment="1">
      <alignment horizontal="center" vertical="center"/>
    </xf>
    <xf numFmtId="0" fontId="43" fillId="0" borderId="0" xfId="0" applyFont="1" applyProtection="1">
      <protection hidden="1"/>
    </xf>
    <xf numFmtId="0" fontId="24" fillId="0" borderId="0" xfId="0" applyFont="1" applyProtection="1">
      <protection hidden="1"/>
    </xf>
    <xf numFmtId="0" fontId="24" fillId="10" borderId="0" xfId="0" applyFont="1" applyFill="1" applyAlignment="1">
      <alignment horizontal="center"/>
    </xf>
    <xf numFmtId="0" fontId="41" fillId="10" borderId="16" xfId="0" applyFont="1" applyFill="1" applyBorder="1" applyAlignment="1">
      <alignment horizontal="center" vertical="center"/>
    </xf>
    <xf numFmtId="0" fontId="24" fillId="3" borderId="0" xfId="0" applyFont="1" applyFill="1"/>
    <xf numFmtId="0" fontId="43" fillId="3" borderId="0" xfId="0" applyFont="1" applyFill="1" applyProtection="1">
      <protection hidden="1"/>
    </xf>
    <xf numFmtId="0" fontId="24" fillId="3" borderId="0" xfId="0" applyFont="1" applyFill="1" applyProtection="1">
      <protection hidden="1"/>
    </xf>
    <xf numFmtId="0" fontId="24" fillId="11" borderId="0" xfId="0" applyFont="1" applyFill="1" applyAlignment="1">
      <alignment horizontal="center"/>
    </xf>
    <xf numFmtId="0" fontId="41" fillId="11" borderId="16" xfId="0" applyFont="1" applyFill="1" applyBorder="1" applyAlignment="1">
      <alignment horizontal="center" vertical="center"/>
    </xf>
    <xf numFmtId="0" fontId="41" fillId="2" borderId="24" xfId="0" applyFont="1" applyFill="1" applyBorder="1" applyAlignment="1">
      <alignment horizontal="justify" vertical="center" wrapText="1"/>
    </xf>
    <xf numFmtId="0" fontId="44" fillId="12" borderId="25" xfId="0" applyNumberFormat="1" applyFont="1" applyFill="1" applyBorder="1" applyAlignment="1" applyProtection="1">
      <alignment horizontal="center" vertical="center" wrapText="1"/>
    </xf>
    <xf numFmtId="0" fontId="41" fillId="5" borderId="26" xfId="0" applyFont="1" applyFill="1" applyBorder="1" applyAlignment="1">
      <alignment vertical="center" wrapText="1"/>
    </xf>
    <xf numFmtId="0" fontId="41" fillId="5" borderId="24" xfId="0" applyFont="1" applyFill="1" applyBorder="1" applyAlignment="1">
      <alignment vertical="center" wrapText="1"/>
    </xf>
    <xf numFmtId="0" fontId="41" fillId="2" borderId="24" xfId="0" applyFont="1" applyFill="1" applyBorder="1" applyAlignment="1">
      <alignment horizontal="center" vertical="center" wrapText="1"/>
    </xf>
    <xf numFmtId="0" fontId="41" fillId="5" borderId="24" xfId="0" applyFont="1" applyFill="1" applyBorder="1" applyAlignment="1">
      <alignment horizontal="center" vertical="center" wrapText="1"/>
    </xf>
    <xf numFmtId="0" fontId="45" fillId="0" borderId="5" xfId="0" applyFont="1" applyBorder="1" applyAlignment="1">
      <alignment horizontal="justify" vertical="top" wrapText="1"/>
    </xf>
    <xf numFmtId="0" fontId="24" fillId="4" borderId="16" xfId="0" applyFont="1" applyFill="1" applyBorder="1" applyAlignment="1">
      <alignment horizontal="center" vertical="top" wrapText="1"/>
    </xf>
    <xf numFmtId="14" fontId="24" fillId="4" borderId="16" xfId="0" applyNumberFormat="1" applyFont="1" applyFill="1" applyBorder="1" applyAlignment="1">
      <alignment horizontal="center" vertical="center" wrapText="1"/>
    </xf>
    <xf numFmtId="0" fontId="24" fillId="4" borderId="16" xfId="0" applyFont="1" applyFill="1" applyBorder="1" applyAlignment="1" applyProtection="1">
      <alignment horizontal="center" vertical="center" wrapText="1"/>
      <protection locked="0"/>
    </xf>
    <xf numFmtId="9" fontId="24" fillId="0" borderId="0" xfId="13" applyFont="1"/>
    <xf numFmtId="0" fontId="47" fillId="9" borderId="16" xfId="0" applyFont="1" applyFill="1" applyBorder="1" applyAlignment="1" applyProtection="1">
      <alignment horizontal="center" vertical="center" wrapText="1"/>
      <protection locked="0"/>
    </xf>
    <xf numFmtId="0" fontId="24" fillId="4" borderId="16" xfId="0" applyFont="1" applyFill="1" applyBorder="1" applyAlignment="1">
      <alignment horizontal="left" vertical="center" wrapText="1"/>
    </xf>
    <xf numFmtId="0" fontId="47" fillId="4" borderId="16" xfId="0" applyFont="1" applyFill="1" applyBorder="1" applyAlignment="1" applyProtection="1">
      <alignment horizontal="center" vertical="center" wrapText="1"/>
      <protection locked="0"/>
    </xf>
    <xf numFmtId="0" fontId="24" fillId="0" borderId="16" xfId="0" applyFont="1" applyBorder="1" applyAlignment="1">
      <alignment horizontal="left" vertical="center" wrapText="1"/>
    </xf>
    <xf numFmtId="0" fontId="24" fillId="0" borderId="0" xfId="0" applyFont="1" applyFill="1"/>
    <xf numFmtId="0" fontId="24" fillId="15" borderId="16" xfId="0" applyFont="1" applyFill="1" applyBorder="1" applyAlignment="1">
      <alignment horizontal="left" vertical="center" wrapText="1"/>
    </xf>
    <xf numFmtId="0" fontId="24" fillId="5" borderId="16" xfId="0" applyFont="1" applyFill="1" applyBorder="1" applyAlignment="1">
      <alignment horizontal="center" vertical="center"/>
    </xf>
    <xf numFmtId="0" fontId="12" fillId="9" borderId="16" xfId="0" applyFont="1" applyFill="1" applyBorder="1" applyAlignment="1" applyProtection="1">
      <alignment horizontal="center" vertical="center" wrapText="1"/>
      <protection locked="0"/>
    </xf>
    <xf numFmtId="14" fontId="24" fillId="9" borderId="16" xfId="0" applyNumberFormat="1" applyFont="1" applyFill="1" applyBorder="1" applyAlignment="1" applyProtection="1">
      <alignment horizontal="center" vertical="center" wrapText="1"/>
      <protection locked="0"/>
    </xf>
    <xf numFmtId="0" fontId="48" fillId="9" borderId="16" xfId="10" applyFont="1" applyFill="1" applyBorder="1" applyAlignment="1" applyProtection="1">
      <alignment horizontal="center" vertical="center" wrapText="1"/>
      <protection locked="0"/>
    </xf>
    <xf numFmtId="167" fontId="24" fillId="4" borderId="16" xfId="0" applyNumberFormat="1" applyFont="1" applyFill="1" applyBorder="1" applyAlignment="1">
      <alignment horizontal="center" vertical="center"/>
    </xf>
    <xf numFmtId="0" fontId="24" fillId="4" borderId="0" xfId="0" applyFont="1" applyFill="1"/>
    <xf numFmtId="0" fontId="24" fillId="17" borderId="0" xfId="0" applyFont="1" applyFill="1"/>
    <xf numFmtId="0" fontId="49" fillId="9" borderId="16" xfId="7" applyFont="1" applyFill="1" applyBorder="1" applyAlignment="1" applyProtection="1">
      <alignment horizontal="center" vertical="center" wrapText="1"/>
      <protection locked="0"/>
    </xf>
    <xf numFmtId="0" fontId="24" fillId="9" borderId="16" xfId="7" applyFont="1" applyFill="1" applyBorder="1" applyAlignment="1" applyProtection="1">
      <alignment horizontal="center" vertical="center" wrapText="1"/>
      <protection locked="0"/>
    </xf>
    <xf numFmtId="0" fontId="43" fillId="7" borderId="17" xfId="0" applyFont="1" applyFill="1" applyBorder="1" applyAlignment="1">
      <alignment vertical="center"/>
    </xf>
    <xf numFmtId="0" fontId="43" fillId="7" borderId="18" xfId="0" applyFont="1" applyFill="1" applyBorder="1" applyAlignment="1">
      <alignment vertical="center"/>
    </xf>
    <xf numFmtId="1" fontId="46" fillId="6" borderId="2" xfId="0" applyNumberFormat="1" applyFont="1" applyFill="1" applyBorder="1" applyAlignment="1">
      <alignment horizontal="center"/>
    </xf>
    <xf numFmtId="0" fontId="50" fillId="2" borderId="24" xfId="0" applyFont="1" applyFill="1" applyBorder="1" applyAlignment="1">
      <alignment horizontal="center" vertical="center" wrapText="1"/>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41" fillId="5" borderId="16" xfId="0" applyFont="1" applyFill="1" applyBorder="1" applyAlignment="1">
      <alignment horizontal="center" vertical="center"/>
    </xf>
    <xf numFmtId="0" fontId="41" fillId="5" borderId="16" xfId="0" applyFont="1" applyFill="1" applyBorder="1" applyAlignment="1">
      <alignment horizontal="center" vertical="center" wrapText="1"/>
    </xf>
    <xf numFmtId="0" fontId="30"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0" fillId="0" borderId="24" xfId="0" applyBorder="1" applyAlignment="1">
      <alignment horizontal="center" vertical="top" wrapText="1"/>
    </xf>
    <xf numFmtId="0" fontId="0" fillId="0" borderId="27" xfId="0" applyBorder="1" applyAlignment="1">
      <alignment horizontal="center" vertical="top" wrapText="1"/>
    </xf>
    <xf numFmtId="0" fontId="0" fillId="0" borderId="16" xfId="0" applyBorder="1" applyAlignment="1">
      <alignment horizontal="left" vertical="top"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21" fillId="0" borderId="24" xfId="0" applyFont="1" applyBorder="1" applyAlignment="1">
      <alignment horizontal="justify" vertical="top" wrapText="1"/>
    </xf>
    <xf numFmtId="0" fontId="21" fillId="0" borderId="27" xfId="0" applyFont="1" applyBorder="1" applyAlignment="1">
      <alignment horizontal="justify" vertical="top" wrapText="1"/>
    </xf>
    <xf numFmtId="0" fontId="21" fillId="0" borderId="24" xfId="0" applyFont="1" applyBorder="1" applyAlignment="1">
      <alignment horizontal="center" vertical="center"/>
    </xf>
    <xf numFmtId="0" fontId="21" fillId="0" borderId="27"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0"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3" fillId="3" borderId="0" xfId="1" applyFont="1" applyBorder="1" applyAlignment="1">
      <alignment horizontal="center"/>
    </xf>
    <xf numFmtId="0" fontId="15" fillId="15" borderId="11" xfId="1" applyFont="1" applyFill="1" applyBorder="1" applyAlignment="1">
      <alignment horizontal="center" vertical="center" wrapText="1"/>
    </xf>
    <xf numFmtId="0" fontId="15" fillId="15" borderId="12" xfId="1" applyFont="1" applyFill="1" applyBorder="1" applyAlignment="1">
      <alignment horizontal="center" vertical="center" wrapText="1"/>
    </xf>
    <xf numFmtId="0" fontId="15" fillId="15" borderId="13" xfId="1" applyFont="1" applyFill="1" applyBorder="1" applyAlignment="1">
      <alignment horizontal="center" vertical="center" wrapText="1"/>
    </xf>
    <xf numFmtId="0" fontId="15" fillId="15" borderId="14" xfId="1" applyFont="1" applyFill="1" applyBorder="1" applyAlignment="1">
      <alignment horizontal="center" vertical="center" wrapText="1"/>
    </xf>
    <xf numFmtId="0" fontId="15" fillId="15" borderId="0" xfId="1" applyFont="1" applyFill="1" applyBorder="1" applyAlignment="1">
      <alignment horizontal="center" vertical="center" wrapText="1"/>
    </xf>
    <xf numFmtId="0" fontId="15" fillId="15" borderId="9" xfId="1" applyFont="1" applyFill="1" applyBorder="1" applyAlignment="1">
      <alignment horizontal="center" vertical="center" wrapText="1"/>
    </xf>
    <xf numFmtId="0" fontId="10" fillId="3" borderId="0" xfId="1" applyFont="1" applyBorder="1" applyAlignment="1">
      <alignment horizontal="left" wrapText="1"/>
    </xf>
    <xf numFmtId="0" fontId="12"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594">
    <dxf>
      <numFmt numFmtId="1" formatCode="0"/>
    </dxf>
    <dxf>
      <font>
        <b/>
      </font>
    </dxf>
    <dxf>
      <font>
        <b/>
      </font>
    </dxf>
    <dxf>
      <font>
        <b/>
      </font>
    </dxf>
    <dxf>
      <font>
        <b/>
      </font>
    </dxf>
    <dxf>
      <font>
        <b/>
      </font>
    </dxf>
    <dxf>
      <font>
        <b/>
      </font>
    </dxf>
    <dxf>
      <font>
        <b/>
      </font>
    </dxf>
    <dxf>
      <font>
        <b/>
      </font>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top" wrapText="1"/>
    </dxf>
    <dxf>
      <alignment vertical="top" wrapText="1"/>
    </dxf>
    <dxf>
      <alignment vertical="top" wrapText="1"/>
    </dxf>
    <dxf>
      <alignment vertical="top"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Estado acciones plan de mejoramiento suscrito</a:t>
            </a:r>
            <a:r>
              <a:rPr lang="es-CO" baseline="0"/>
              <a:t> ante la contraloria </a:t>
            </a:r>
            <a:endParaRPr lang="es-CO"/>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522-430F-AAC3-384DCE11AE7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522-430F-AAC3-384DCE11AE7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522-430F-AAC3-384DCE11AE7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522-430F-AAC3-384DCE11AE78}"/>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E76A-48C4-83F0-681D6139A7E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E76A-48C4-83F0-681D6139A7E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E76A-48C4-83F0-681D6139A7E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E76A-48C4-83F0-681D6139A7E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E76A-48C4-83F0-681D6139A7E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3-6522-430F-AAC3-384DCE11AE7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4-6522-430F-AAC3-384DCE11AE7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5-6522-430F-AAC3-384DCE11AE78}"/>
                </c:ext>
              </c:extLst>
            </c:dLbl>
            <c:dLbl>
              <c:idx val="3"/>
              <c:layout>
                <c:manualLayout>
                  <c:x val="0.10941704035874446"/>
                  <c:y val="-9.259259259259302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2-430F-AAC3-384DCE11AE7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0-E76A-48C4-83F0-681D6139A7E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1-E76A-48C4-83F0-681D6139A7E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2-E76A-48C4-83F0-681D6139A7E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3-E76A-48C4-83F0-681D6139A7E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4-E76A-48C4-83F0-681D6139A7E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resumen!$D$5:$D$13</c:f>
              <c:strCache>
                <c:ptCount val="6"/>
                <c:pt idx="0">
                  <c:v>Cumplida</c:v>
                </c:pt>
                <c:pt idx="1">
                  <c:v>En ejecución</c:v>
                </c:pt>
                <c:pt idx="2">
                  <c:v>Incumplida * 2018</c:v>
                </c:pt>
                <c:pt idx="3">
                  <c:v>Subtotal</c:v>
                </c:pt>
                <c:pt idx="4">
                  <c:v>Incumplida* 2017</c:v>
                </c:pt>
                <c:pt idx="5">
                  <c:v>Total</c:v>
                </c:pt>
              </c:strCache>
            </c:strRef>
          </c:cat>
          <c:val>
            <c:numRef>
              <c:f>resumen!$E$5:$E$13</c:f>
              <c:numCache>
                <c:formatCode>General</c:formatCode>
                <c:ptCount val="9"/>
                <c:pt idx="0">
                  <c:v>65</c:v>
                </c:pt>
                <c:pt idx="1">
                  <c:v>44</c:v>
                </c:pt>
                <c:pt idx="2">
                  <c:v>4</c:v>
                </c:pt>
                <c:pt idx="3">
                  <c:v>113</c:v>
                </c:pt>
                <c:pt idx="4">
                  <c:v>14</c:v>
                </c:pt>
                <c:pt idx="5">
                  <c:v>127</c:v>
                </c:pt>
              </c:numCache>
            </c:numRef>
          </c:val>
          <c:extLst>
            <c:ext xmlns:c16="http://schemas.microsoft.com/office/drawing/2014/chart" uri="{C3380CC4-5D6E-409C-BE32-E72D297353CC}">
              <c16:uniqueId val="{00000000-6522-430F-AAC3-384DCE11AE78}"/>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522-430F-AAC3-384DCE11AE7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522-430F-AAC3-384DCE11AE7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522-430F-AAC3-384DCE11AE7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522-430F-AAC3-384DCE11AE78}"/>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E76A-48C4-83F0-681D6139A7E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E76A-48C4-83F0-681D6139A7E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E76A-48C4-83F0-681D6139A7E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E76A-48C4-83F0-681D6139A7E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E76A-48C4-83F0-681D6139A7E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6-6522-430F-AAC3-384DCE11AE7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7-6522-430F-AAC3-384DCE11AE7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8-6522-430F-AAC3-384DCE11AE7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9-6522-430F-AAC3-384DCE11AE7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5-E76A-48C4-83F0-681D6139A7E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6-E76A-48C4-83F0-681D6139A7E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7-E76A-48C4-83F0-681D6139A7E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8-E76A-48C4-83F0-681D6139A7E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9-E76A-48C4-83F0-681D6139A7E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resumen!$D$5:$D$13</c:f>
              <c:strCache>
                <c:ptCount val="6"/>
                <c:pt idx="0">
                  <c:v>Cumplida</c:v>
                </c:pt>
                <c:pt idx="1">
                  <c:v>En ejecución</c:v>
                </c:pt>
                <c:pt idx="2">
                  <c:v>Incumplida * 2018</c:v>
                </c:pt>
                <c:pt idx="3">
                  <c:v>Subtotal</c:v>
                </c:pt>
                <c:pt idx="4">
                  <c:v>Incumplida* 2017</c:v>
                </c:pt>
                <c:pt idx="5">
                  <c:v>Total</c:v>
                </c:pt>
              </c:strCache>
            </c:strRef>
          </c:cat>
          <c:val>
            <c:numRef>
              <c:f>resumen!$F$5:$F$13</c:f>
              <c:numCache>
                <c:formatCode>0.0%</c:formatCode>
                <c:ptCount val="9"/>
                <c:pt idx="0">
                  <c:v>0.5752212389380531</c:v>
                </c:pt>
                <c:pt idx="1">
                  <c:v>0.38938053097345132</c:v>
                </c:pt>
                <c:pt idx="2">
                  <c:v>3.5398230088495575E-2</c:v>
                </c:pt>
                <c:pt idx="3">
                  <c:v>1</c:v>
                </c:pt>
              </c:numCache>
            </c:numRef>
          </c:val>
          <c:extLst>
            <c:ext xmlns:c16="http://schemas.microsoft.com/office/drawing/2014/chart" uri="{C3380CC4-5D6E-409C-BE32-E72D297353CC}">
              <c16:uniqueId val="{00000001-6522-430F-AAC3-384DCE11AE78}"/>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144</xdr:row>
      <xdr:rowOff>114300</xdr:rowOff>
    </xdr:from>
    <xdr:to>
      <xdr:col>30</xdr:col>
      <xdr:colOff>719932</xdr:colOff>
      <xdr:row>188</xdr:row>
      <xdr:rowOff>403225</xdr:rowOff>
    </xdr:to>
    <xdr:pic>
      <xdr:nvPicPr>
        <xdr:cNvPr id="11" name="Imagen 10">
          <a:extLst>
            <a:ext uri="{FF2B5EF4-FFF2-40B4-BE49-F238E27FC236}">
              <a16:creationId xmlns:a16="http://schemas.microsoft.com/office/drawing/2014/main" id="{F2C7DD6A-EECC-4A3C-8AED-D81E73F4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0" y="23469600"/>
          <a:ext cx="12530932" cy="877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306916</xdr:colOff>
      <xdr:row>135</xdr:row>
      <xdr:rowOff>127000</xdr:rowOff>
    </xdr:from>
    <xdr:to>
      <xdr:col>8</xdr:col>
      <xdr:colOff>10198363</xdr:colOff>
      <xdr:row>188</xdr:row>
      <xdr:rowOff>98689</xdr:rowOff>
    </xdr:to>
    <xdr:pic>
      <xdr:nvPicPr>
        <xdr:cNvPr id="10" name="Imagen 9">
          <a:extLst>
            <a:ext uri="{FF2B5EF4-FFF2-40B4-BE49-F238E27FC236}">
              <a16:creationId xmlns:a16="http://schemas.microsoft.com/office/drawing/2014/main" id="{E636C16F-AF6D-47D3-8945-7BC547C29D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8333" y="19462750"/>
          <a:ext cx="9646708" cy="2728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xdr:colOff>
      <xdr:row>0</xdr:row>
      <xdr:rowOff>0</xdr:rowOff>
    </xdr:from>
    <xdr:to>
      <xdr:col>12</xdr:col>
      <xdr:colOff>1349375</xdr:colOff>
      <xdr:row>13</xdr:row>
      <xdr:rowOff>187325</xdr:rowOff>
    </xdr:to>
    <xdr:graphicFrame macro="">
      <xdr:nvGraphicFramePr>
        <xdr:cNvPr id="3" name="Gráfico 2">
          <a:extLst>
            <a:ext uri="{FF2B5EF4-FFF2-40B4-BE49-F238E27FC236}">
              <a16:creationId xmlns:a16="http://schemas.microsoft.com/office/drawing/2014/main" id="{752D9D64-7AC8-40B6-8E6D-F79946D247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romero" refreshedDate="43675.274728703705" createdVersion="6" refreshedVersion="6" minRefreshableVersion="3" recordCount="127" xr:uid="{6B6C7031-79EC-4253-87FF-ABF3FAA08791}">
  <cacheSource type="worksheet">
    <worksheetSource ref="A8:AQ135" sheet="126PE01-PR08-F2"/>
  </cacheSource>
  <cacheFields count="43">
    <cacheField name="I" numFmtId="0">
      <sharedItems containsSemiMixedTypes="0" containsString="0" containsNumber="1" containsInteger="1" minValue="1" maxValue="127"/>
    </cacheField>
    <cacheField name="COD_FILA" numFmtId="0">
      <sharedItems/>
    </cacheField>
    <cacheField name="FECHA REPORTE DE LA INFORMACIÓN" numFmtId="0">
      <sharedItems containsDate="1" containsMixedTypes="1" minDate="2018-09-18T00:00:00" maxDate="2018-12-20T00:00:00"/>
    </cacheField>
    <cacheField name="(4) CÓDIGO DE LA ENTIDAD" numFmtId="0">
      <sharedItems containsMixedTypes="1" containsNumber="1" containsInteger="1" minValue="126" maxValue="126"/>
    </cacheField>
    <cacheField name="(8) VIGENCIA PAD AUDITORIA o VISITA" numFmtId="0">
      <sharedItems/>
    </cacheField>
    <cacheField name="(20) CODIGO AUDITORIA SEGÚN PAD DE LA VIGENCIA" numFmtId="0">
      <sharedItems containsSemiMixedTypes="0" containsString="0" containsNumber="1" containsInteger="1" minValue="48" maxValue="802" count="10">
        <n v="53"/>
        <n v="48"/>
        <n v="802"/>
        <n v="72"/>
        <n v="79"/>
        <n v="293"/>
        <n v="57"/>
        <n v="62"/>
        <n v="54"/>
        <n v="59"/>
      </sharedItems>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53">
        <s v="3.1.2"/>
        <s v="3.1.3"/>
        <s v="3.1.4"/>
        <s v="3.1.5"/>
        <s v="3.1.7"/>
        <s v="3.1.8"/>
        <s v="2.1.2.1"/>
        <s v="2.1.3.11"/>
        <s v="2.1.3.24"/>
        <s v="2.1.3.5"/>
        <s v="2.2.1"/>
        <s v="2.3.1.1.3.2"/>
        <s v="2.3.1.2.3.1"/>
        <s v="3.1.2.2.1"/>
        <s v="3.16"/>
        <s v="3.2"/>
        <s v="3.2.1.10"/>
        <s v="3.2.1.8"/>
        <s v="3.2.1.9"/>
        <s v="3.5"/>
        <s v="3.1.1"/>
        <s v="3.2.4"/>
        <s v="4.1.1"/>
        <s v="3.1.6"/>
        <s v="3.2.1"/>
        <s v="3.2.2"/>
        <s v="3.2.3"/>
        <s v="3.2.5"/>
        <s v="3.2.6"/>
        <s v="3.2.7"/>
        <s v="3.1.3.2"/>
        <s v="3.1.3.4"/>
        <s v="3.1.3.5"/>
        <s v="3.1.1.2 "/>
        <s v="3.1.3.1"/>
        <s v="3.2.1.2"/>
        <s v="3.2.1.4"/>
        <s v="4.4.1 "/>
        <s v="3.2.1.5 "/>
        <s v="3.1.3.3"/>
        <s v="3.2.1.3"/>
        <s v="3.2.1.6"/>
        <s v="2.1.3.9"/>
        <s v="2.2.1.1.3.1"/>
        <s v="2.2.1.1.3.2"/>
        <s v="3.2.9"/>
        <s v="3.3.1.6.1"/>
        <s v="3.3.1.1.1"/>
        <s v="3.3.1.1.2"/>
        <s v="3.2.1.1"/>
        <s v="3.1.4.1"/>
        <s v="3.1.1.1"/>
        <s v="3.2.2.1"/>
      </sharedItems>
    </cacheField>
    <cacheField name="(28) DESCRIPCION DEL HALLAZGO" numFmtId="0">
      <sharedItems containsBlank="1" count="85" longText="1">
        <s v="HALLAZGO DE CARÁCTER ADMINISTRATIVO CON PRESUNTA INCIDENCIA DISCIPLINARIA, POR LOS ESCASOS AVANCES Y RESULTADOS EN MEDIDAS DEL PLAN DECENAL DE DESCONTAMINACIÓN DEL AIRE PARA BOGOTÁ."/>
        <s v="HALLAZGO DE CARÁCTER ADMINISTRATIVO CON PRESUNTA INCIDENCIA DISCIPLINARIA, POR NO EVALUAR EL PLAN DECENAL DE DESCONTAMINACIÓN DEL AIRE PARA BOGOTÁ, DENTRO DE LOS TÉRMINOS PREVISTOS EN EL REGLAMENTO."/>
        <s v="HALLAZGO DE CARÁCTER ADMINISTRATIVO CON PRESUNTA INCIDENCIA DISCIPLINARIA, POR LA DEFICIENCIA DE INDICADORES PARA EL SEGUIMIENTO Y CONTROL A LA GESTIÓN MISIONAL DE LA SDA."/>
        <s v="HALLAZGO DE CARÁCTER ADMINISTRATIVO CON PRESUNTA INCIDENCIA DISCIPLINARIA, POR NO CONTAR CON UN PROCEDIMIENTO PARA ACTUALIZACIÓN Y CONSOLIDACIÓN DEL INVENTARIO DE FUENTES FIJAS DE EMISIONES ATMOSFÉRICAS."/>
        <s v="HALLAZGO DE CARÁCTER ADMINISTRATIVO CON PRESUNTA INCIDENCIA DISCIPLINARIA, POR NO GESTIONAR NI IMPULSAR LOS PROCESOS SANCIONATORIOS AMBIENTALES INICIADOS EN LA SUBDIRECCIÓN DE CALIDAD DEL AIRE, AUDITIVA Y VISUAL."/>
        <s v="HALLAZGO DE CARÁCTER ADMINISTRATIVO, POR EL DEFICIENTE SEGUIMIENTO A LAS ACCIONES DE LA SDA PARA EL CONTROL A FUENTES FIJAS DE EMISIONES ATMOSFÉRICAS."/>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HALLAZGO ADMINISTRATIVO CON PRESUNTA INCIDENCIA DISCIPLINARIA POR CELEBRAR EL CONTRATO 511 DE 2016 CON PERSONAS QUE NO CUMPLÍAN LOS REQUISITOS ESTABLECIDOS EN LOS ESTUDIOS PREVIOS PARA LA EJECUCIÓN DEL OBJETO"/>
        <s v="HALLAZGO ADMINISTRATIVO POR LA NOTIFICACIÓN DE MANERA EXTEMPORÁNEA A LOS SUPERVISORES DE LOS CONTRATOS NOS SDA-426 DE 2016, SDA-916 DE 2016, SDA-2016-0530 Y 2016-0651"/>
        <s v="HALLAZGO ADMINISTRATIVO CON PRESUNTA INCIDENCIA DISCIPLINARIA POR SUSCRIBIR EL CONVENIO DE COOPERACIÓN 1515 DE 2014 UTILIZANDO LAS MODALIDADES DE CONTRATACIÓN INCORRECTA. SE RETIRA LA OBSERVACIÓN FRENTE AL CONVENIO DE ASOCIACIÓN NO. 20161264"/>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HALLAZGO ADMINISTRATIVO CON PRESUNTA INCIDENCIA DISCIPLINARIA: POR ENCONTRARSE REGISTRADOS 3.824 PAGOS, EN LA CUENTA DE OTROS PASIVOS INGRESOS RECIBIDOS POR ANTICIPADO POR TRÁMITES DE EVALUACIÓN Y SEGUIMIENTO, COMO VALORES SIN IDENTIFICAR"/>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HALLAZGO ADMINISTRATIVO CON PRESUNTA INCIDENCIA DISCIPLINARIA, POR NO EFECTUAR LA LIQUIDACIÓN Y COBRO DEL SERVICIO DE SEGUIMIENTO Y EVALUACIÓN, RESPECTO DE LOS CONCEPTOS TÉCNICOS QUE EN RELACIÓN CON LAS ESTACIONES DE SERVICIO SE HAN GENERADO."/>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HALLAZGO ADMINISTRATIVO CON PRESUNTA INCIDENCIA DISCIPLINARIA, POR DEFICIENCIA EN LAS ACTUACIONES FRENTE A USUARIOS SIN REGISTRO NI PERMISO DE VERTIMIENTOS ESTANDO OBLIGADOS A ELLO"/>
        <s v="HALLAZGO ADMINISTRATIVO POR NO CONTAR CON LOS PLANES DE MANEJO AMBIENTAL DE LOS HUMEDALES DE EL SALITRE, TUNJO Y LA ISLA"/>
        <s v="HALLAZGO ADMINISTRATIVO, POR FALTA DE FORTALECIMIENTO EN LAS MEDIDAS COMPLEMENTARIAS DEL MONITOREO A LA CALIDAD Y CANTIDAD DEL AGUA Y DE VERTIMIENTOS A FUENTES SUPERFICIALES."/>
        <s v="HALLAZGO ADMINISTRATIVO POR FALTA DE CONTROL Y SEGUIMIENTO DE LA SUPERVISIÓN DE LOS CONTRATOS SDA-294-2014, SDA-310-2014 Y SDA-338-2015, EN CUMPLIMIENTO DE LAS ACTIVIDADES RELACIONADAS CON LAS OBLIGACIONES ESPECÍFICAS DEL CONTRATISTA"/>
        <s v="HALLAZGO ADMINISTRATIVO CON PRESUNTA INCIDENCIA DISCIPLINARIA, POR NO ADELANTAR CON CELERIDAD Y EFICACIA LA GESTIÓN PARA DECIDIR LAS SOLICITUDES DE PERMISO DE VERTIMIENTOS PRESENTADAS POR LAS ESTACIONES DE SERVICIO."/>
        <s v="HALLAZGO ADMINISTRATIVO CON PRESUNTA INCIDENCIA DISCIPLINARIA, POR LA FALTA DE ACTUALIZACIÓN DE LOS MAPAS DE RUIDO Y DE LAS RESPECTIVAS ZONAS CRÍTICAS."/>
        <s v="HALLAZGO DE CARÁCTER ADMINISTRATIVO, POR EL PORCENTAJE DE DATOS QUE NO SON VÁLIDOS, EN EL MARCO DE OPERACIÓN DE LA RMCAB."/>
        <s v="HALLAZGO ADMINISTRATIVO POR LA DEFICIENTE IMPLEMENTACIÓN DEL PROCEDIMIENTO 126PM04-PR14 - VERSIÓN 5.0. “MONITOREO, SEGUIMIENTO Y CONTROL DE RUIDO EN EL DISTRITO CAPITAL”."/>
        <s v="HALLAZGO ADMINISTRATIVO, POR LA INADECUADA PLANEACIÓN DE LAS ACTIVIDADES PROGRAMADAS PARA LA META 24 DEL PROYECTO 574."/>
        <s v="HALLAZGO ADMINISTRATIVO CON PRESUNTA INCIDENCIA DISCIPLINARIA, POR LA INADECUADA ESTRUCTURACIÓN DE LOS SOPORTES QUE ACREDITAN LA EJECUCIÓN DE LOS CONTRATOS DE PRESTACIÓN DE SERVICIOS PROFESIONALES"/>
        <s v="HALLAZGO DE CARÁCTER ADMINISTRATIVO CON PRESUNTA INCIDENCIA DISCIPLINARIA, POR NO ATENDER LOS DERECHOS DE PETICIÓN RELACIONADOS CON LA DESCONTAMINACIÓN DEL AIRE DE LA CIUDAD, DENTRO DE LOS PLAZOS PREVISTOS EN EL RESPECTIVO MARCO NORMATIVO."/>
        <s v="HALLAZGO ADMINISTRATIVO, POR EL DESARROLLO INADECUADO DE ALGUNAS ACTIVIDADES PREVISTAS PARA EL CUMPLIMIENTO DE METAS,  EN EL MARCO DE LAS LÍNEAS PROGRAMÁTICAS DE LA POLÍTICA DE HUMEDALES DEL DISTRITO CAPITAL."/>
        <s v="HALLAZGO ADMINISTRATIVO CON PRESUNTA INCIDENCIA DISCIPLINARIA, POR NO CONTAR CON LA HOJA DE VIDA Y REPORTE DE MEDICIÓN DEL INDICADOR “% DE REDUCCIÓN EN LA CONTAMINACIÓN SONORA EN ÁREAS ESTRATÉGICAS DEFINIDAS”, EN EL MARCO DE LA META 24 DEL PROYECTO DE INVERSIÓN 574"/>
        <s v="HALLAZGO ADMINISTRATIVO CON PRESUNTA INCIDENCIA DISCIPLINARIA, POR NO CONTAR CON LOS PMA DE LOS HUMEDALES EL TUNJO, SALITRE Y LA ISLA, Y POR NO CONSIDERAR EN SU INTERVENCIÓN EL PROTOCOLO DE RECUPERACIÓN Y REHABILITACIÓN ECOLÓGICA DE HUMEDALES."/>
        <s v="HALLAZGO ADMINISTRATIVO, POR EL INADECUADO DESARROLLO DE ALGUNAS ACTIVIDADES CORRESPONDIENTES A LAS CINCO (5) ESTRATEGIAS PARA LA EJECUCIÓN DE LOS PMAS APROBADOS."/>
        <s v="HALLAZGO ADMINISTRATIVO CON PRESUNTA INCIDENCIA DISCIPLINARIA, POR LA FALTA DE SEGUIMIENTO Y EXIGENCIA DE AVANCES, FRENTE AL CUMPLIMIENTO DE ALGUNAS ESTRATEGIAS DE LOS PMAS, APROBADOS A LA FECHA."/>
        <s v="HALLAZGO ADMINISTRATIVO, POR NO CONTAR CON UNA PERMANENTE ADMINISTRACIÓN DE LOS PARQUES ECOLÓGICOS DISTRITALES DE HUMEDAL, PARA GARANTIZAR SU CONSERVACIÓN Y RECUPERACIÓN"/>
        <s v="HALLAZGO ADMINISTRATIVO CON PRESUNTA INCIDENCIA DISCIPLINARIA, POR INCUMPLIMIENTO DE ALGUNAS OBLIGACIONES DEL CONVENIO INTERADMINISTRATIVO 033 DE 2011."/>
        <s v="HALLAZGO ADMINISTRATIVO, POR DEFICIENCIAS EN LA ADMINISTRACIÓN DE LOS DATOS GENERADOS POR LOS EQUIPOS DE LA RED DE MONITOREO DEL AEROPUERTO EL DORADO"/>
        <s v="HALLAZGO ADMINISTRATIVO CON PRESUNTA INCIDENCIA DISCIPLINARIA, POR LA FALTA DE MEDIDAS ADOPTADAS FRENTE A FACTORES DE DETERIORO DE LOS DIFERENTES PARQUES ECOLÓGICOS DE HUMEDAL DEL DISTRITO CAPITAL."/>
        <s v="HALLAZGO ADMINISTRATIVO CON PRESUNTA INCIDENCIA DISCIPLINARIA, POR LA FALTA DE GESTIÓN EN EL CONTROL DE LA CONTAMINACIÓN AUDITIVA DE LAS LOCALIDADES ALEDAÑAS AL AEROPUERTO EL DORADO"/>
        <s v="HALLAZGO ADMINISTRATIVO, POR LA EJECUCIÓN DEL CONTRATO DE PRESTACIÓN DE SERVICIOS PROFESIONALES 1019 DE 2015 POR PARTE DEL CONTRATISTA CESIONARIO, SIN TENER APROBADA LA RESPECTIVA PÓLIZA DE CUMPLIMIENTO."/>
        <s v="HALLAZGO ADMINISTRATIVO CON PRESUNTA INCIDENCIA DISCIPLINARIA, POR INADECUADA PLANEACIÓN DEL CONTRATO DE CONSULTORÍA 1430 DE 2015 E INCONSISTENCIAS EN LA RESPECTIVA PÓLIZA DE RESPONSABILIDAD CIVIL EXTRA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HALLAZGO ADMINISTRATIVO CON PRESUNTA INCIDENCIA DISCIPLINARIA, POR TERMINAR SIN JUSTIFICACIÓN EL CONTRATO DE PRESTACIÓN DE SERVICIOS PROFESIONALES 1414 DE 2015."/>
        <s v="HALLAZGO ADMINISTRATIVO CON PRESUNTA INCIDENCIA DISCIPLINARIA, POR INCONSISTENCIAS EN LA PLANEACIÓN Y EJECUCIÓN DEL CONTRATO DE PRESTACIÓN DE SERVICIOS 1431 DE 2015."/>
        <s v="HALLAZGO ADMINISTRATIVO CON PRESUNTA INCIDENCIA DISCIPLINARIA, POR NO CUMPLIR INTEGRALMENTE EL ORDINAL 4 DEL NUMERAL 2.2. DE LA CLÁUSULA SEGUNDA DEL CONTRATO DE CONSULTORÍA 1411 DE 2015."/>
        <s v="HALLAZGO ADMINISTRATIVO CON PRESUNTA INCIDENCIA DISCIPLINARIA, POR INCONSISTENCIAS EN LA SUPERVISIÓN DEL CONVENIO INTERADMINISTRATIVO 1535 DE 2016."/>
        <s v="HALLAZGO ADMINISTRATIVO CON PRESUNTA INCIDENCIA DISCIPLINARIA, POR NO ATENDER DENTRO DE LOS PLAZOS LEGALES, LOS DERECHOS DE PETICIÓN RELACIONADOS CON LA GESTIÓN EN LOS PARQUES ECOLÓGICOS DISTRITALES DE HUMEDAL, EN LAS VIGENCIAS 2015 Y 2016."/>
        <s v="HALLAZGO ADMINISTRATIVO CON PRESUNTA INCIDENCIA DISCIPLINARIA, POR NO ATENDER DE FONDO LAS PETICIONES, QUEJAS Y RECLAMOS RELACIONADOS CON LA CONTAMINACIÓN AUDITIVA DE LA CIUDAD"/>
        <s v="Hallazgo administrativo por la omisión en la exigencia y verificación de las garantías de conformidad con lo dispuesto en los contratos 20161327 y 20161307"/>
        <s v="Hallazgo administrativo porque en el expediente del contrato SDA-LP-20161274 no se encuentra la relación de los vehículos que efectivamente prestan el servicio de transporte, ni los documentos que garantizan el cumplimiento de las condiciones técnicas de los mismos"/>
        <s v="Hallazgo administrativo porque dentro del expediente SDA-LP-20161274, no hay claridad en los soportes que evidencian la transparencia en la liquidación, para la realización de los pagos en ejecución del contrato de transporte SDA-LP-20161274"/>
        <s v="Hallazgo administrativo con presunta incidencia disciplinaria, por no atender dentro de los plazos legales varios derechos de petición, radicados en la vigencia 2017"/>
        <s v="Hallazgo administrativo con presunta incidencia disciplinaria y fiscal por valor de $49.686.960,60, por la cancelación de gastos administrativos en el Convenio de Asociación No. 20161268."/>
        <s v="Hallazgo administrativo por falencias en la implementación de las acciones del Plan de Manejo de la Franja de Adecuación y la Reserva Forestal Protectora de los Cerros Orientales a cargo de la SDA"/>
        <s v="Hallazgo administrativo con presunta incidencia disciplinaria por no realizar la identificación de las metas de los proyectos de inversión en el PACA institucional"/>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Hallazgo administrativo por no tener establecido el estado de incorporación de los ODS en los proyectos de inversión de la SDA"/>
        <s v="Hallazgo administrativo por inconsistencias presentadas en el estudio de mercado realizado por la Entidad, en el contrato de arrendamiento No. 20170380"/>
        <s v="Hallazgo Administrativo por la poca efectividad en el desarrollo de los procesos derivados de la incautación de madera."/>
        <s v="Hallazgo administrativo por la no oportuna revisión y aprobación de los Planes Locales de Arborización Urbana -PLAU´s."/>
        <s v="HALLAZGO ADMINISTRATIVO POR PUBLICACIÓN INCONSISTENTE DEL VALOR DEL CONVENIO 1515 DE 2014 EN SIVICOF"/>
        <s v="HALLAZGO ADMINISTRATIVO CON PRESUNTA INCIDENCIA DISCIPLINARIA POR INCUMPLIMIENTO DEL DECRETO 85 DE 2013 “POR MEDIO DEL CUAL SE ORDENA ADECUAR EN EL DISTRITO CAPITAL EL CENTRO ECOLÓGICO DISTRITAL DE PROTECCIÓN Y BIENESTAR ANIMAL -CEA- “CASA ECOLÓGICA DE LOS ANIMALES"/>
        <s v="HALLAZGO ADMINISTRATIVO POR NO CONTAR CON EVALUACIÓN FINANCIERA Y ECONÓMICA PARA LA CONSTRUCCIÓN DE LA CASA ECOLÓGICA DE LOS ANIMALES – CEA EN EL MARCO DEL PROYECTO 961 “GESTIÓN INTEGRAL A LA FAUNA DOMÉSTICA EN EL D.C”"/>
        <s v="HALLAZGO DE CARÁCTER ADMINISTRATIVO CON INCIDENCIA FISCAL POR VALOR DE $35.700.000, Y PRESUNTA INCIDENCIA DISCIPLINARIA, POR PACTAR HONORARIOS IMPROCEDENTES, FRENTE A LA EXPERIENCIA PROFESIONAL REQUERIDA EN CARRERAS DE INGENIERÍA."/>
        <s v="HALLAZGO ADMINISTRATIVO CON PRESUNTA INCIDENCIA DISCIPLINARIA, POR DEFICIENCIAS EN LA APROBACIÓN DEL ANEXO MODIFICATORIO DE LA GARANTÍA DEL CONTRATO 181 DE 2015"/>
        <s v="HALLAZGO ADMINISTRATIVO CON PRESUNTA INCIDENCIA DISCIPLINARIA, POR ASIGNAR ACTIVIDADES NO CIRCUNSCRITAS A LAS RESPECTIVAS METAS Y OBJETOS PACTADOS, EN CONTRATOS DE PRESTACIÓN DE SERVICIOS PROFESIONALES"/>
        <s v="HALLAZGO ADMINISTRATIVO CON PRESUNTA INCIDENCIA DISCIPLINARIA, POR NO PUBLICAR ADECUADAMENTE LOS DOCUMENTOS DEL PROCESO DE CONTRATACIÓN, EN EL SISTEMA ELECTRÓNICO PARA LA CONTRATACIÓN PÚBLICA – SECOP"/>
        <s v="HALLAZGO DE CARÁCTER ADMINISTRATIVO CON PRESUNTA INCIDENCIA DISCIPLINARIA, POR VALIDAR EXPERIENCIA INSUFICIENTEMENTE ACREDITADA, EN CONTRATOS DE PRESTACIÓN DE SERVICIOS PROFESIONALES Y DE APOYO A LA GESTIÓN."/>
        <s v="HALLAZGO ADMINISTRATIVO CON PRESUNTA INCIDENCIA DISCIPLINARIA, POR NO REPORTAR EN EL SIVICOF LA MODIFICACIÓN 1 AL CONTRATO 1257 DE 2015 Y POR REPORTE EXTEMPORÁNEO DEL CONTRATO 595 DE 2015"/>
        <s v="HALLAZGO DE CARÁCTER ADMINISTRATIVO, CON PRESUNTA INCIDENCIA DISCIPLINARIA, POR INCONSISTENCIAS PRESENTADAS EN LA SUPERVISIÓN DE LOS CONTRATOS 1003 DE 2013, 1237 DE 2016 Y 1023 DE 2013."/>
        <s v="HALLAZGO DE CARÁCTER ADMINISTRATIVO, POR NO REPORTAR EN EL SIVICOF EL ACTA DE LIQUIDACIÓN DEL CONTRATO 1388 DE 2014, Y POR CUANTO LA MISMA TIENE FECHA DISTINTA A LA DE SU SUSCRIPCIÓN."/>
        <s v="Hallazgo Administrativo por el no registro de 1.863 actos administrativos en la Cuenta de Deudores por valor de $13.481.000.086, los cuales se encuentran registrados en las Cuentas de Orden"/>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Hallazgo Administrativo por la no remisión de 40 resoluciones devueltas por la Oficina de Ejecuciones Fiscales de la Secretaría de Hacienda, vigencias 1998 a diciembre de 2015, por un total de $163.886.318,25, por presentar inconsistencias en el cobro coactivo"/>
        <s v="Hallazgo administrativo con presunta incidencia disciplinaria, por el bajo porcentaje de ejecución en magnitud de metas de Proyectos de Inversión del Plan de Desarrollo “Bogotá Mejor para Todos” 2016 - 2020"/>
        <s v="Hallazgo administrativo con presunta incidencia disciplinaria por constituir al cierre de la vigencia 2017, reservas presupuestales que alcanzan el 71,99% del presupuesto de inversión de la vigencia 2017"/>
        <s v="Hallazgo administrativo por inconsistencias en la información suministrada y reportada por la Secretaria Distrital de Ambiente"/>
        <s v="Hallazgo administrativo, por debilidades en los sistemas de información, procesos de radicación y control de la correspondencia."/>
        <s v="Hallazgo administrativo con presunta incidencia disciplinaria, por el incumplimiento a los principios del proceso de gestión documental, relacionados con eficiencia, economia y agrupación."/>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Hallazgo administrativo con posible incidencia disciplinaria, por la no remisión por parte de la Secretaría Oistrital de Ambiente -SOA- del expediente 06-2002-510 a la Corporación Autónoma Regional de Cundinamarca CAR."/>
        <s v="Hallazgo administrativo con presunta incidencia disciplinaria, por no publicar y publicación extemporánea en las diferentes plataformas del sistema de información nacional y distrital como lo son,' SECOP, PAA y SIOEAP en los contratos de prestación de servicios"/>
        <m u="1"/>
        <s v="Falta de seguimiento a las resoluciones que contienen exigencia de pago." u="1"/>
        <s v="Falta de saneamiento contable de 526 actos administrativos emitidos hasta la vigencia 205." u="1"/>
        <s v="Falta de actualización del procedimiento" u="1"/>
      </sharedItems>
    </cacheField>
    <cacheField name="(28) CAUSA DEL HALLAZGO" numFmtId="0">
      <sharedItems count="95" longText="1">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LO ANTERIOR SE DEBE A QUE LA ENTIDAD GENERA DIRECTRICES U OTRO TIPO DE COMUNICACIONES, EN EL MARCO DE LA GESTIÓN MISIONAL RELACIONADA CON LAS EMISIONES ATMOSFÉRICAS, SIN PREVER ESTRUCTURAS DE POSTERIOR VERIFICACIÓN."/>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EN EL EXPEDIENTE DEL PROYECTO Y EN EL SECOP NO SE EVIDENCIA MODIFICACIÓN DE LOS ESTUDIOS PREVIOS."/>
        <s v="ESTE ENTE DE CONTROL EVIDENCIÓ QUE LA SUBDIRECCIÓN CONTRACTUAL EN LOS CONTRATOS MENCIONADOS NOTIFICÓ AL SUPERVISOR DE MANERA EXTEMPORÁNEA, ES DECIR, DESPUÉS DE LA SUSCRIPCIÓN DEL ACTA DE INICIO,"/>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DEBILIDADES DE CONTROL"/>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POR EJECUTAR 111 MILLONES DE PESOS PARA HACER SEGUIMIENTO AL 100% DE LAS PLANTAS DE TRATAMIENTO Y APROVECHAMIENTO INEXISTENTES."/>
        <s v="LOS CONTRATOS 184-2013, 205-2013, 175-2014, 645-2013, 178-2014, 048-2014, NO LE APORTAN DIRECTAMENTE A LA META POR LA CUAL SALEN LOS RECURSOS PARA LA CONTRATACIÓN."/>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DEFICIENCIAS EN EL EJERCICIO DE LA SUPERVISIÓN PARA REALIZAR UN ADECUADO CONTROL PARA QUE SE REALICEN TODAS LAS OBLIGACIONES Y ACTIVIDADES PACTADAS CON EL CONTRATISTA Y CON EL RIGOR DEBIDO EN EL CUMPLIMIENTO DE LAS OBLIGACIONES ESPECÍFICAS DEL CONTRATO."/>
        <s v="LA SITUACIÓN DESCRITA TIENE COMO CAUSA LA INAPLICACIÓN DE LOS PROCEDIMIENTOS ESTABLECIDOS, ASÍ COMO, LA INEFICIENCIA ESPECIALMENTE CONFIGURADA DURANTE LOS AÑOS 2011 A 2014, EN RELACIÓN CON IAS FUNCIONES DE CONTROL Y SEGUIMIENTO."/>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NO HAY UNA ADECUADA PLANEACIÓN Y ADEMÁS EN VARIOS CASOS NO SE ESTRUCTURAN LAS OBLIGACIONES EN FORMA CLARA, COHERENTE Y VERIFICABLE, COMO TAMPOCO SE EXIGEN SOPORTES IDÓNEOS PARA ACREDITAR LA EJECUCIÓN."/>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FALTA ARMONIZACIÓN ENTRE PLAN DE ACCIÓN DE LA POLÍTICA PÚBLICA DE HUMEDALES Y PMAS POR PLAN DE ACCIÓN DE LA POLÍTICA ADOPTADO EN 2015 Y PMAS ADOPTADOS EN VIGENCIAS ANTERIORES"/>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INCUMPLIMIENTO EN LOS PROTOCOLOS DE INTERVENCION DE LOS HUMEDALES EL TUNJO, SALITRE Y LA ISLA"/>
        <s v="FALTAN LOS ACTOS ADMINISTRATIVOS (RESOLUCIÓN DE LA SDA PARA APROBAR LOS PMA DE PEDH EL TUNJO Y EL SALITRE)"/>
        <s v="SE REQUIERE UN PROCESO DE CONSULTA PREVIA CON LA COMUNIDAD INDÍGENA DEL PEDH LA ISLA, DESPUÉS DEL CUAL SE PODRÁ DISEÑAR, PARTICIPATIVAMENTE, EL PMA"/>
        <s v="PROGRAMAS Y PROYECTOS DE LOS PMAS, ATENDIDOS PARCIALMENTE O SIN EJECUTAR"/>
        <s v="FALTAN INDICADORES DE RESULTADO Y DE GRADO DE AVANCE AL CUMPLIMIENTO EN LA IMPLEMENTACIÓN DE LOS PMAS"/>
        <s v="BAJA EXIGENCIA AL CUMPLIMIENTO DE LA IMPLEMENTACIÓN DE LOS PMAS POR PARTE DE LOS ACTORES INTERNOS Y EXTERNOS INVOLUCRADOS"/>
        <s v="LOS PEDH PRESENTAN LAPSOS SIN ADMINISTRACIÓN, CONTRATOS  CON DURACIÓN PROMEDIO DE 8 MESES"/>
        <s v="SE IDENTIFICARON DOS INFORMES TÉCNICOS RELACIONADOS CON LA EVALUACIÓN DE LOS NIVELES DE RUIDO DE AERONAVES EN ZONAS ALEDAÑAS AL AEROPUERTO INTERNACIONAL EL DORADO, LOS CUALES CORRESPONDEN AL PRIMER Y SEGUNDO SEMESTRE DE 2015."/>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NSUFICIENTE APLICACIÓN DE MEDIDAS PREVENTIVAS Y SANCIONES FRENTE A INCUMPLIMIENTOS EN LA IMPLEMENTACIÓN DE LOS PMA Y/O FACTORES DE DETERIORO EN LOS PEDH"/>
        <s v="REALIZAR SEGUIMIENTO DE RESPUESTAS TRIMESTRAL REMITIDAS AL ANLA"/>
        <s v="LA SDA NO EJECUTA LA OBLIGACIÓN DE PREVENCIÓN Y CORRECCIÓN DE LA CONTAMINACIÓN AUDITIVA, ASÍ COMO ESTABLECER LA RESPECTIVA RED DE MONITOREO, DE ACUERDO CON EL DECRETO DISTRITAL 109 DE 2009, MODIFICADO POR EL DECRETO DISTRITAL 175 DE 2009."/>
        <s v="FALTA DE CONTROLES EN EL PROCEDIMIENTO 126PA04-PR37 SUSCRIPCIÒN Y LEGALIZACIÒN DE CONTRATOS."/>
        <s v="INOBSERVANCIA DE LOS SUPERVISORES DE LA ACTUALIZACIÒN DE LOS VALORES DE LAS PÒLIZAS CORRESPONDIENTES A RCE"/>
        <s v="PLANEACIÓN INADECUADA EN EL PROCESO DE ESTRUCTURACIÓN DE LA ETAPA PRE-CONTRACTUAL DE LOS CONTRATOS DE CONSULTORÍA, EN LO REFERENTE A LA PRESENCIA DE COMUNIDADES INDÍGENAS ESTABLECIDAS EN TERRITORIOS SUSCEPTIBLES DE PMA"/>
        <s v="ERROR EN LA REVISIÒN DEL CLAUSULADO DE LA MINUTA DEL CONVENIO"/>
        <s v="POR DESCONOCIMIENTO DE LOS CAUSALES PARA TERMINACIÒN ANTICIPADA DE UN CONTRATO"/>
        <s v="FALTA DE COORDINACIÓN CON   OTRAS ENTIDADES DE LA ADMINISTRACIÓN DISTRITAL PARA LA EJECUCIÓN DE ACTIVIDADES DE CONTRATACIÓN PARA HUMEDALES"/>
        <s v="DEFICIENCIAS EN LA FORMULACIÓN DEL PRODUCTO 4 RELACIONADO CON EL ARTÍCULO CIENTIFICO, YA QUE EN EL ESTUDIO PREVIO NO SE DELIMITÓ EL ALCANCE Y CONTENIDO DEL MISMO."/>
        <s v="FALTA JUSTIFICACIÓN PÓRROGA, DEBILIDADES EN LA SUPERVISIÓN, SOPORTES INCOMPLETOS EN LOS CONTRATOS"/>
        <s v="SE EVIDENCIARON RESPUESTAS REMITIDAS EN FORMA EXTEMPORÁNEA"/>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Se presentó error de digitación en la aprobación de pólizas_x000a_Falta de capacitación sobre requisitos de aprobación de garantía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s v="No existe priorización por parte de los procesos a la atención oportuna de las PQRSF que son registradas ante la Entidad, entrelazado al mal manejo de los aplicativos, desconocimiento de las  competencias y la no atención a los informes generados."/>
        <s v="El detalle de la composición de los gastos estaba en el estudio de mercado. No se exigieron soportes detallados (por subítems) en los informes mensuales, en razón a que ello no quedó establecido en los estudios previos."/>
        <s v="Porque para obtener el resultado final que es la implementación del Plan de Manejo de la Franja de Adecuación y la Reserva Forestal Protectora del Bosque Oriental, se requieren una serie de actividades preliminares que toman un tiempo determinado."/>
        <s v="Porque los lineamientos del instrumento están desarrollados para que todas las entidades participantes en el PACA de los diferentes sectores incluyan en sus PACA Institucionales las metas y/o acciones ambientales que consideren pertinente._x000a_"/>
        <s v="Porque los lineamientos del instrumento están desarrollados para que todas las entidades participantes en el PACA de los diferentes sectores incluyan en sus PACA Institucionales las metas y/o acciones ambientales que consideren pertinente. "/>
        <s v="Porque la evaluación de los criterios técnicos para la selección de áreas a intervenir se plantea bajo el concepto de un sistema interconectado que afecta la integralidad de la cuenca hidrográfica"/>
        <s v="No tener relacionados explícitamente los  Objetivos de Desarrollo Sostenible - ODS en los proyectos de inversión de la SDA dado que no se contó con las directrices o metodología a nivel distritales para establecer dicha relación."/>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s v="Lineamientos sin precisión en el procedimiento Estructuración de estudios previos modalidad contratación directa ya que no establece la responsabilidad de verificación de los componentes del proceso contractual. "/>
        <s v="Inexistencia de un protocolo a seguir en los procesos derivados de incautaciones."/>
        <s v="Falta de impulso de procesos sancionatorios derivados de la incautación."/>
        <s v="Falta de seguimiento a los procesos derivados de incautación"/>
        <s v="Falta de socialización de la importancia los procesos derivados de incautación"/>
        <s v="Inexistencia de un procedimiento interno que establezca las etapas y el plazo para la revisión y aprobación de los PLAU´s. "/>
        <s v="LA SDA REPORTÓ EL DÍA 30 DE DICIEMBRE DE 2014 EN SIVICOF EL VALOR DE LA CONTRATACIÓN DE RECURSOS PÚBLICOS DEL CONVENIO DE COOPERACIÓN 1515 DE 2014 SUSCRITO CON ONU-HABITAT POR VALOR DE $306.684.251 Y NO POR $290.400.000 COMO LO REPORTA LA RESPECTIVA MINUTA."/>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COMO PUEDE APRECIARSE, LOS VALORES ASEGURADOS EN EL ANEXO MODIFICATORIO DE LA PÓLIZA, NO SE AJUSTARON A LOS PORCENTAJES PREVISTOS EN LA CLÁUSULA OCTAVA DEL CONTRATO, CUYO REFERENTE ERA LA SUMA TOTAL PACTADA INCLUIDA LA ADICIÓN."/>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O SE LLEVA A CABO UNA ADECUADA VERIFICACIÓN DE LOS REGISTROS QUE SE EFECTÚAN EN EL SECOP, NI DE LA DOCUMENTACIÓN QUE TIENE QUE SUBIRSE EN EL APLICATIVO, LO CUAL EVIDENCIA QUE NO SE HAN PERFECCIONADO CONTROLES PARA LOGRAR LA EFICIENCIA EN ESA ACTIVIDAD."/>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SPECTO DEL CONTRATO DE PRESTACIÓN DE SERVICIOS PROFESIONALES 595 SUSCRITO EL 04-02-2015, SE EVIDENCIA EL REGISTRO DE DICHA ACTUACIÓN EN LA RENDICIÓN DE LA CUENTA MENSUAL CON FECHA DE RECEPCIÓN EN SIVICOF DEL 12 DE MARZO DE 2015, TRANSCURRIDOS NUEVE (9) DÍAS HÁBILES."/>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Falta de actualización del procedimiento"/>
        <s v="Falta de saneamiento contable de 526 actos administrativos emitidos hasta la vigencia 205."/>
        <s v="Falta de seguimiento a las resoluciones que contienen exigencia de pago."/>
        <s v="Falta de saneamiento contable de 208 Resoluciones"/>
        <s v="Falta de seguimiento a las comunicaciones dirigidas a la Subdirección Financiera"/>
        <s v="Falta de seguimiento a las devoluciones de la oficina de ejecuciones fiscales"/>
        <s v="Falta de saneamiento contable de 40 Resoluciones"/>
        <s v="Débil articulación interna entre gerentes de proyectos, supervisores y los responsables de los procesos de apoyo en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s v="Ausencia de controles efectivos que aseguren el cumplimiento de las normas archivísticas en los expedientes misionales de la SDA"/>
        <s v="Inexistencia de diagnostico en los 108 expedientes relacionados con la actividad minera, en razón a la incertidumbre del marco normativo."/>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sharedItems>
    </cacheField>
    <cacheField name="(32) CÓDIGO ACCIÓN" numFmtId="0">
      <sharedItems containsSemiMixedTypes="0" containsString="0" containsNumber="1" containsInteger="1" minValue="1" maxValue="6" count="6">
        <n v="1"/>
        <n v="2"/>
        <n v="3"/>
        <n v="4"/>
        <n v="5"/>
        <n v="6"/>
      </sharedItems>
    </cacheField>
    <cacheField name="(36) DESCRIPCIÓN ACCION" numFmtId="0">
      <sharedItems count="115" longText="1">
        <s v="IMPLEMENTAR LAS ETAPAS 2 Y 3 ESTABLECIDAS EN EL DECRETO 335 DE 2017, POR MEDIO DEL CUAL SE ADOPTA LA ESTRATEGIA PARA LA ACTUALIZACIÓN DEL PLAN DECENAL DE DESCONTAMINACIÓN, CON EL OBJETO DE LOGRAR AVANCES CONCRETOS EN CALIDAD DEL AIRE."/>
        <s v="CUMPLIR CON EL SEGUIMIENTO DEL PDDAB EN LOS TÉRMINOS PREVISTOS EN EL DECRETO 98 DE 2011, EFECTUANDO REVISIÓN EN EL 2018, DEL AVANCE EN EL LOGRO DE LAS METAS ESTABLECID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VERIFICAR EL ESTADO ACTUAL DE LOS 99 PROCESOS SANCIONATORIOS IDENTIFICADOS  CON EL FIN DE REALIZAR EL IMPULSO PROCESAL NECESARIO PARA DAR TRÁMITE DE ACUERDO A LO SEÑALADO EN LA LEY 1333 DE 2009."/>
        <s v="INTEGRAR LA INFORMACIÓN DE LAS BASES DE DATOS DE FUENTES FIJAS EN UNA BASE UNIFICADA PARA EL CONTROL Y SEGUIMIENTO POR PARTE DE LA SUBDIRECCIÓN Y LA TOMA DE DECISIONES."/>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LAS ACTAS DE BAJA DE  LOS ELEMENTOS CONTENIDOS EN LOS INFORMES TÉCNICOS DE EVALUACIÓN REALIZADOS POR LAS ÁREAS."/>
        <s v="ACTUALIZAR EL APLICATIVO SIA-PROCESOS Y DOCUMENTOS SISTEMA DE INFORMACIÓN AMBIENTAL, DE MODO QUE SEA OBLIGATORIO DIGITAR LA INFORMACIÓN ESPECÍFICA AL RECAUDO DEL TRÁMITE, A FIN DE IDENTIFICAR OPORTUNAMENTE EL ORIGEN DE LAS PARTIDAS QUE INGRESAN A LA ENTIDAD."/>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REALIZAR LAS ACTUACIONES ADMINISTRATIVAS RELACIONADAS CON EL COBRO POR EL SERVICIO DE SEGUIMIENTO AL PERMISO DE VERTIMIENTOS DE LAS EDS. LA LIQUIDACIÓN  DE EVALUACIÓN DEL TRÁMITE PERMISIVO NO PROCEDE POR PARTE DE LA SDA (LE CORRESPONDE AL USUARIO)."/>
        <s v="A PARTIR DE LAS SEÑALES QUE REPORTE EL SEGUIMIENTO AL CUMPLIMIENTO DE METAS A TRAVÉS DE SEGPLAN, GENERAR LOS CORRECTIVOS QUE CORRESPONDAN PARA GARANTIZAR EL CUMPLIMIENTO DE LAS METAS RELACIONADAS CON MANEJO DE ESCOMBROS."/>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ATENDER Y DECIDIR DE FONDO LAS SOLICITUDES DE PERMISO DE VERTIMIENTOS RADICADAS POR LAS ESTACIONES DE SERVICIO."/>
        <s v="LA SSFFS EMITIRÁ UNA COMUNICACIÓN OFICIAL INFORMÁNDOLE AL USUARIO DE LAS OBLIGACIONES ECONÓMICAS DE EVALUACIÓN, SEGUIMIENTO Y/O COMPENSACIÓN A QUE HAYA LUGAR QUE DEBE CUMPLIR."/>
        <s v="ADELANTAR LAS GESTIONES ADMINISTRATIVAS NECESARIAS PARA IDENTIFICAR LOS RECAUDOS QUE SE ENCUENTRAN RECONOCIDOS EN INGRESOS RECIBIDOS POR ANTICIP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EFECTUAR CAPACITACIÓN  SOBRE LAS DIRECTRICES  A SEGUIR  PARA EVIDENCIAR LA EJECUCIÓN CONTRACTUAL SEGÚN LOS SOPORTES ADJUNTADOS POR LOS CONTRATISTAS DEL GRUPO RUIDO"/>
        <s v="ATENDER OPORTUNAMENTE LOS DERECHOS DE PETICIÓN RELACIONADOS CON LA CONTAMINACIÓN DEL AIRE DE LA CIUDAD (FUENTES FIJAS, FUENTES MÓVILES)."/>
        <s v="REVISAR LOS PLANES DE MANEJO AMBIENTAL - PMA DE LOS PARQUES ECOLÓGICOS DISTRITALES DE HUMEDAL - PEDH, CON EL FIN DE ARMONIZAR LAS ACCIONES DE LOS QUE ASÍ LO REQUIERAN, CON LAS CONTENIDAS EN EL PLAN DE ACCIÓN DE LA POLÍTICA PÚBLICA DISTRITAL DE HUMEDALES."/>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REVISAR LOS PMAS CON EL FIN DE PRIORIZAR LOS QUE REQUIERAN ACTUALIZACIÓN, DE CONFORMIDAD CON LO ESTIPULADO EN LA RESOLUCIÓN NO. 196 DE 2006 DEL MINISTERIO DE AMBIENTE Y DESARROLLO SOSTENIBLE."/>
        <s v="IMPLEMENTAR UNA HERRAMIENTA QUE PERMITA REALIZAR SEGUIMIENTO AL CUMPLIMIENTO DE LAS ACCIONES ESTABLECIDAS EN LOS PMAS."/>
        <s v="REALIZAR ALERTAS DE SEGUIMIENTO, A LAS DEPENDENCIAS RESPONSABLES  DE LAS ACCIONES DE CONTROL POR INCUMPLIMIENTOS EN LA IMPLEMENTACIÓN DE LOS PMA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REALIZAR SEGUIMIENTO DE RESPUESTAS TRIMESTRAL REMITIDAS AL ANLA"/>
        <s v="ACTUALIZAR EL PROCEDIMIENTO &quot;ACTUALIZACIÓN DE LAS ZONAS CRITICAS DE LAS MAPAS DE RUIDO DE BOGOTÁ &quot; (126PM04-PR58)"/>
        <s v="ACTUALIZAR EL PROCEDIMIENTO SUSCRIPCIÓN Y LEGALIZACIÓN DE CONTRATOS  CÓDIGO: 126PA04-PR37 EN EL SENTIDO DE INCLUIR LINEAMIENTOS Y POLITICAS DE OPERACIÒN."/>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INFORMAR  AL PETICIONARIO AMPLIACIÓN DEL PLAZO DE RESPUESTA PARA ATENCIÓN A LOS DERECHOS DE PETICIÓN QUE ASÍ LO REQUIERAN; LO ANTERIOR DE CONFORMIDAD CON LO ESTIPULADO EN EL PARÁGRAFO DEL ARTÍCULO 14 DEL DECRETO 1437 DE 2011, REGULADO POR LA LEY 1755 DE 2015."/>
        <s v="ESTABLECER COMO MECANISMO DE CONTROL UN REPORTE SEMANAL CON ALERTAS, COMUNICANDO AL GRUPO DE RUIDO Y AL SUBDIRECTOR DE CALIDAD DE AIRE, AUDITIVA Y VISUAL EL ESTADO DE CUMPLIMIENTO DE LOS PQR S ALLEGADOS EN MATERIA AUDITIVA"/>
        <s v="Realizar capacitación y evaluación a los abogados de la Subdirección Contractual sobre requisitos de aprobación de garantías"/>
        <s v="Revisión aleatoria trimestralmente los contratos con el fin de verificar las suficias de las garantías"/>
        <s v="Establecer y socializar un lineamiento en el procedimiento 126PA04-PR37 suscripción y legalización de contratos  versión 4 que establezca que una vez suscrito  y legalizado los contratos de funcionamiento, la Subdirección Contractual  "/>
        <s v="Crear un formato (plantilla en excel) en el procedimiento administración de transportes Código: 126PA04-PR07 versión 8 que evidencien la transparencia en la liquidación, para la realización de los pagos en ejecución de contratos de transporte"/>
        <s v="Generar un lineamiento en el procedimiento administración de transportes Código: 126PA04-PR07 versión 8 que establezca la periodicidad de entrega de dicho formato. "/>
        <s v="Realizar seguimiento que permita evidenciar la aplicación, funcionalidad y pertinencia del formato"/>
        <s v="Actualizar e implementar el procedimiento Servicio al ciudadano y correspondencia 126PA06-PR08 V6, para definir la presentación de un informe mensual por parte de las áreas responsables de la gestión realizada a las PQRSF"/>
        <s v="Programar y realizar capacitación a los servidores de la entidad de forma trimestral referente al cumplimiento de la normatividad vigente para PQRSF "/>
        <s v="Remitir informe mensual en Comité Directivo, de acuerdo a lo reportado por el aplicativo y los informes de las áreas con respecto a la gestión de atención a PQRSF."/>
        <s v="Detallar el presupuesto que lo compone (tipo de gasto, ítem y subítems (este último de ser necesario)) En los estudios previos de los sucesivos convenios que se suscriban desde la DGA"/>
        <s v="Registrar en los estudios previos, la exigencia acerca de entregar con los informes financieros de ejecución, los soportes de cada gasto, hasta el nivel de detalle que se haya definido. "/>
        <s v="Establecer un seguimiento trimestral para el avance de las metas, con el fin de generar acciones correctivas en caso de demoras"/>
        <s v="Revisar, ajustar y socializar los lineamientos y formatos del instrumento de Planeación Ambiental – PACA, en lo que respecta a metas y/o acciones ambientales a priorizar en el instrumento, así como la armonización del mismo."/>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s v="Fortalecer la matriz de priorización de áreas a intervenir para restauración ecológica contemplando la protección y conservación de los nacimientos de agua y afluentes del Río Bogotá."/>
        <s v="Identificar y relacionar los  Objetivos de Desarrollo Sostenible - ODS aplicables en los proyectos de inversión la SDA, conforme a la directrices o metodología de planeación Distrital."/>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s v="Incluir un lineamiento en el procedimiento Estructuración de estudios previos modalidad contratación directa Código: 126PA04-PR33 versión 7, que la persona responsable que verifique el aspecto financiero también realice la verificación tributaria"/>
        <s v="Socializar a los servidores de la SDA del procedimiento 126PA04-PR33 Estructuración de estudios previos modalidad contratación directa una vez este actualizado el mismo realizará "/>
        <s v="Crear un protocolo que se incluya en el procedimiento sancionatorio del SIG, que permita dar celeridad a aquellos procesos que  contengan un componente de incautación."/>
        <s v="Impulsar los 26 procesos sancionatorios identificados en el hallazgo."/>
        <s v="Reportar por parte de la SSFFS a la DCA de manera semestralizada el estado de los procesos técnicos y sancionatorios derivados de incautación."/>
        <s v="Realizar una capacitación semestral por parte de la SSFFS, dirigida a sensibilizar a los involucrados con el proceso derivado de incautación,  sobre la importancia de estos  procesos."/>
        <s v="Crear y socializar un procedimiento interno en el cual se fijen las etapas y los plazos para la revisión y aprobación de los PLAUS. "/>
        <s v="MODIFICAR EL PROCEDIMIENTO DE CELEBRACIÓN DE CONVENIOS O CONTRATOS INTERADMINISTRATIVOS: 126PA04PR08."/>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CAPACITACIÓN SOBRE EL MANUAL DE SUPERVISIÓN Y/O INTERVENTORÍA "/>
        <s v="CAPACITACIÓN DE SECOP II AL EQUIPO DE LA SUBDIRECCIÓN CONTRACTUAL"/>
        <s v="SOCIALIZAR EL PROCEDIMIENTO 126PG01-PR05 ELABORACIÓN Y PRESENTACIÓN DE INFORMES DE RENDICIÓN DE LA CUENTA A LA CONTRALORÍA DE BOGOTÁ D.C. AL INTERIOR AL EQUIPO DE LA SUBDIRECCIÓN CONTRACTUAL"/>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ctualizar, implementar y socializar el procedimiento interno de notificaciones. "/>
        <s v="Realizar el saneamiento contable del 100% de los 526 actos administrativos emitidos hasta la vigencia 2015."/>
        <s v="Reportar por parte de la SSFFS trimestralmente los avances en el saneamiento contable a la SF con copia a la DCA."/>
        <s v="Incorporar en las Resoluciones de autorización de tratamiento silvicultural el plazo de la obligación de pago por compensación, constituyéndose así un título ejecutivo."/>
        <s v="Realizar el saneamiento contable del 100% de las 208 resoluciones identificadas en el hallazgo."/>
        <s v="Realizar el saneamiento contable del 100% de las 40 resoluciones identificadas en el hallazgo."/>
        <s v="Reportar por parte de la SSFFS  trimestralmente los avances en el saneamiento contable a la SF con copia a la DCA."/>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s v="Verificar, de manera mensual, la gestión de pasivos y reservas, mediante informes detallados con la situación actual, las observaciones y recomendaciones emitidas por la Subdirección Financiera y Dirección de Gestión Corporativa."/>
        <s v="Mantener actualizado y con información verídica el aplicativo SIPSE en lo relacionado con todos los componentes, por parte de los gerentes de proyectos, velando por la integridad, oportunidad y calidad de la información que reportan en el mismo."/>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s v="Desarrollar un instructivo de uso del aplicativo SIPSE y adoptarlo en el Sistema Integrado de Gestión de la entidad, articulando su uso y obligatoriedad en los lineamientos de operación en los procedimientos relacionados con contratación, por parte de la DPSIA y la SC."/>
        <s v="Realizar una prueba piloto para verificar la efectividad de las acciones implementadas para garantizar la confiabilidad de la información, luego de que se entreguen los datos de cierre de la vigencia 2018."/>
        <s v="Actualizar procedimiento 126PA06-PR21 Procedimiento Peticiones Quejas, Reclamos, Sugerencias y Felicitaciones incluyendo la metodología para la atención de Entes de Control"/>
        <s v="Formular y ejecutar un plan de trabajo detallado que permita realizar el saneamiento archivístico de los 9837 expedientes permisivos y sancionatorios aperturados entre las vigencias 2015 a 2019."/>
        <s v="Realizar un control periódico de calidad, de tipo documental de los expedientes permisivos y sancionatorios aperturados a partir de la vigencia de 2019."/>
        <s v="Diagnosticar el estado de 108 expedientes relacionados con la actividad minera y de los 88 expedientes sancionatorios que se derivan de los primeros."/>
        <s v="Formular y ejecutar un plan de trabajo donde se establezcan las actividades a realizar frente a los 108 expedientes de actividad minera y las actividades de impulso relacionadas con los 88 tramites sancionatorios ambientales que se surten en la SDA."/>
        <s v="Incluir en los procedimientos internos, relacionados con los trámites permisivos y sancionatorio, un lineamiento como punto de control que permita verificar la competencia de la SDA y la actuación en caso de no tenerla."/>
        <s v="Continuar con la implementaciòn del SECOP II y las capacitaciones personalizadas. "/>
        <s v="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
      </sharedItems>
    </cacheField>
    <cacheField name="PROPÓSITO DE LA ACCIÓN" numFmtId="0">
      <sharedItems containsBlank="1"/>
    </cacheField>
    <cacheField name="(44) NOMBRE DEL INDICADOR" numFmtId="0">
      <sharedItems count="103">
        <s v="CUMPLIMIENTO DE LOS PLAZOS ESTABLECIDOS EN EL DECRETO 335 DE 2017 PARA LAS ETAPAS 2 Y 3"/>
        <s v="EVALUACIÓN DE PDDAB"/>
        <s v="SEGUIMIENTO AL INDICADOR DE GESTIÓN QUE PERMITE EVALUAR EL PLAN DECENAL DE DESCONTAMINACIÓN DEL AIRE"/>
        <s v="PROCEDIMIENTO INVENTARIO DE FUENTES FIJAS INDUSTRIALES"/>
        <s v="IMPULSO PROCESAL DE LOS PROCESOS SANCIONATORIOS IDENTIFICADOS"/>
        <s v="INTEGRACION DE BASE DE DATOS"/>
        <s v="PROCEDIMIENTO AJUSTADO"/>
        <s v="SESIONES DE CAPACITACIÓN REALIZADAS"/>
        <s v="FORMATO MODIFICADO"/>
        <s v="CAPACITACIÓN REALIZADA"/>
        <s v="POZOS PERFORADOS/2 POZOS PERFORADOS *100"/>
        <s v="ACTA DE BAJA DE ELEMENTOS"/>
        <s v="APLICATIVO ACTUALIZADO"/>
        <s v="AUTO QUE DECRETA PRUEBAS NOTIFICADO"/>
        <s v="ACTUACIONES ADMINISTRATIVAS DE COBRO POR SEGUIMIENTO"/>
        <s v="CORRECTIVOS IMPLEMENTADOS"/>
        <s v="ACCIONES DE CONTROL A LOS USUARIOS IDENTIFICADOS COMO GENERADORES DE VERTIMIENTOS"/>
        <s v="PLANES DE MANEJO APROBADOS."/>
        <s v="PRIORIZACIÓN DE  USUARIOS PARA CONTROL POR INCUMPLIMIENTO EN EL PMAE"/>
        <s v="CUMPLIMIENTO DE DIRECTRIZ"/>
        <s v="ACTUACIONES ADMINISTRATIVAS QUE RESUELVEN EL TRÁMITE DE PERMISO DE VERTIMIENTOS DE LAS EDS/ TOTAL (291) SOLICITUDES DE PERMISO DE VERTIMIENTOS SIN DECISIÓN DE FONDO *100"/>
        <s v="ALERTA DE VENCIMIENTO AJUSTADO"/>
        <s v="RECAUDOS EN INGRESOS RECIBIDOS POR ANTICIPADO GESTIONADOS"/>
        <s v="MAPAS DE RUIDO ACTUALIZADOS"/>
        <s v="INFORMES TRIMESTRALES"/>
        <s v="PROCEDIMIENTO SOCIALIZADO"/>
        <s v="REGISTROS DOCUMENTALES REPORTADOS  EN EL SERVIDOR DE LA ENTIDAD CON LAS EVIDENCIAS DE SOPORTE"/>
        <s v="CAPACITACIÓN SOBRE ADECUADO DILIGENCIAMIENTO Y SOPORTE DEL IAAP."/>
        <s v="DERECHOS DE PETICIÓN ATENDIDOS OPORTUNAMENTE."/>
        <s v="REVISIÓN ARMONIZACIÓN DE  PMAS FRENTE A PLAN DE ACCIÓN DE LA POLÍTICA DE HUMEDALES"/>
        <s v="REPORTES DEL PROYECTO EN EL POA"/>
        <s v="CUMPLIMIENTO DE LOS PROTOCOLOS DE INTERVENCION DE LOS 2 HUMEDALES"/>
        <s v="PLANES DE MANEJO FORMULADOS"/>
        <s v="PRIORIZACIÓN PMA PARA ACTUALIZACIÓN"/>
        <s v="IMPLEMENTACIÓN DE HERRAMIENTA"/>
        <s v="REQUERIMIENTOS INTERNOS Y EXTERNOS"/>
        <s v="PLAN DE CONTINGENCIA ELABORADO"/>
        <s v="PROCEDIMIENTO ACTUALIZADO"/>
        <s v="SISTEMA DE GENERACIÓN IMPLEMENTADO"/>
        <s v="INFORMES TÉCNICOS REMITIDOS"/>
        <s v="SEGUIMIENTO TRIMESTRAL REMITIDAS AL ANLA"/>
        <s v="CONSULTAS REALIZADAS"/>
        <s v="PÓLIZAS ACTUALIZADAS"/>
        <s v="CONTRATO ACTUALIZADO"/>
        <s v="MANUAL ACTUALIZADO"/>
        <s v="COORDINACIÓN INTERINSTITUCIONAL"/>
        <s v="PORCENTAJE DE ESTUDIOS PREVIOS PROCESOS DE SELECCIÓN VERIFICADOS"/>
        <s v="CAPACITACIONES EN FORMULACIÓN DE ESTUDIOS PREVIOS EN PROCESOS DE SELECCIÓN"/>
        <s v="REMISIÓN INFORMES Y SOPORTES DEL CONVENIO"/>
        <s v="SOLICITUDES RADICADAS POR AMPLIACIÓN TÉRMINO DE RESPUESTA"/>
        <s v="PQR S ATENDIDOS EN TÉRMINO"/>
        <s v="Capacitación"/>
        <s v="Verificación de expedientes"/>
        <s v="Procedimiento ajustado_x000a_"/>
        <s v="Creación de formato"/>
        <s v="Reporte de seguimiento"/>
        <s v="Procedimiento actualizado e implementado"/>
        <s v="Capacitación  PQRSF"/>
        <s v="Informe mensual PQRSF Comité Directivo "/>
        <s v="Convenios  con estudios previos (EP) que detallan la composición del presupuesto."/>
        <s v="Informes financieros de los Convenios con soportes de cada gasto."/>
        <s v="No. de seguimientos"/>
        <s v="Lineamientos y formatos ajustados del instrumentos de Planeación Ambiental- PACA."/>
        <s v="Solicitudes a la Contraloría ajuste formato CB-1111-4"/>
        <s v="Porcentaje de hectáreas priorizadas bajo los criterios de la matriz de priorización de áreas "/>
        <s v="Porcentaje de avance en la identificación, relacionamiento e incorporación de los ODS"/>
        <s v="Lineamiento de operación de  incorporación de ODS en la formulación de proyectos de inversión"/>
        <s v="Procedimiento"/>
        <s v="Socialización"/>
        <s v="Protocolo creado"/>
        <s v="Impulso de procesos sancionatorios "/>
        <s v="Reporte semestralizado procesos técnicos y sancionatorios derivados de incautación."/>
        <s v="Capacitación sobre procesos derivados de incautación"/>
        <s v="Procedimiento creado"/>
        <s v="PROCEDIMIENTO MODIFICADO"/>
        <s v="PROCESO DE CONCURSO DE MÉRITOS REALIZADO"/>
        <s v="ESTUDIOS PREVIOS DE LA LICITACIÓN PÚBLICA PARA LA OBRA"/>
        <s v="ACTA DE REVISIÓN DE LA RESOLUCIÓN DE HONORARIOS"/>
        <s v="NÚMERO DE CAPACITACIONES REALIZADAS A SUPERVISORES Y CONTRATISTAS (SUPERVISIÓN Y PRESENTACIÓN DE CUENTAS) /TOTAL DE SUPERVISORES Y CONTRATISTAS DEL GRUPO RUIDO"/>
        <s v="CAPACITACIONES SECOP II"/>
        <s v="SOCIALIZACIÓN DEL PROCEDIMIENTO"/>
        <s v="INSTRUCTIVO"/>
        <s v="Actualización de procedimiento"/>
        <s v="Saneamiento contable"/>
        <s v="Reporte trimestral de la SSFFS a SF y DCA"/>
        <s v="Resolución que se constituya como título ejecutivo"/>
        <s v="Autoevaluaciones de avance y seguimiento"/>
        <s v="Reunioines de coordinación para el cumplimiento de metas y ejecución presupuestal"/>
        <s v="Reportes Integrados de alertas y recomendaciones, emitidos sobre  proyectos"/>
        <s v="Reportes de seguimiento Plan Anual de Adquisiciones"/>
        <s v="Informes de seguimiento  pasivos y reservas"/>
        <s v="Seguimiento a la actualización información SIPSE reportados por las gerencias de proyectos"/>
        <s v="Uso y apropiación del aplicativo SIPSE "/>
        <s v="Instructivo de uso del aplicativo SIPSE"/>
        <s v="Evaluación "/>
        <s v="Actualización Procedimiento 126PA06-PR21 , incluyendo metodología para atención Entes de Control"/>
        <s v="Expedientes saneados archivísticamente"/>
        <s v="Expedientes con cumplimiento en normas archivísticas"/>
        <s v="Diagnostico de expedientes"/>
        <s v="Formulación y ejecución del plan de trabajo"/>
        <s v="Lineamientos incorporados al procedimiento"/>
        <s v="Revisión de Contratos"/>
        <s v="Cumplimiento de publicaciones"/>
      </sharedItems>
    </cacheField>
    <cacheField name="(48) FORMULA DEL INDICADOR" numFmtId="0">
      <sharedItems count="108">
        <s v="ETAPAS 2 Y 3 DEL DECRETO 335 DE 2017 CUMPLIDAS."/>
        <s v="PDDAB EVALUADO"/>
        <s v="SEGUIMIENTOS REALIZADOS / SEGUIMIENTOS PROGRAMADOS"/>
        <s v="PROCEDIMIENTO APROBADO MEDIANTE RESOLUCIÓN."/>
        <s v="PROCESOS SANCIONATORIOS IMPULSADOS / PROCESOS IDENTIFICADOS POR IMPULSAR"/>
        <s v="BASE DE DATOS CONSOLIDADA"/>
        <s v="PROCEDIMIENTO ACTUALIZADO"/>
        <s v="SESIONES DE CAPACITACIÓN REALIZADAS / SESIONES DE CAPACITACIÓN PROGRAMADAS"/>
        <s v="FORMATO MODIFICADO"/>
        <s v="CAPACITACIÓN REALIZADA"/>
        <s v="NO. DE POZOS PERFORADOS/2 POZOS PERFORADOS *100"/>
        <s v="ELEMENTOS IDENTIFICADOS PARA BAJA POR PARTE DE LAS ÁREAS CON ACTA DE BAJA / ELEMENTOS IDENTIFICADOS PARA BAJA POR PARTE DE LAS ÁREAS"/>
        <s v="APLICATIVO ACTUALIZADO"/>
        <s v="AUTO QUE DECRETA PRUEBAS NOTIFICADO"/>
        <s v="ACTUACIONES ADMINISTRATIVAS DE SEGUIMIENTO  REALIZADAS A  PERMISOS DE VERTIMIENTOS /TOTAL (50) DE USUARIOS QUE APLICAN PARA COBRO POR SEGUIMIENTO *100"/>
        <s v="ALERTAS EMITIDAS/ CORRECTIVOS IMPLEMENTADOS"/>
        <s v="ACCIONES DE CONTROL A LOS USUARIOS IDENTIFICADOS COMO GENERADORES DE VERTIMIENTOS / TOTAL DE USUARIOS IDENTIFICADOS COMO GENERADORES DE VERTIMIENTOS OBJETO DE REGISTRO O PERMISO DE VERTIMIENTOS"/>
        <s v="PLANES DE MANEJO APROBADOS"/>
        <s v="NÚMERO DE USUARIOS INCLUIDOS EN EL PROGRAMA DE CONTROL DE CADA CUENCA /  NÚMERO DE USUSARIOS PRIORIZADOS EN EL PMAE."/>
        <s v="IAAPS CORRECTAMENTE DILIGENCIADOS/ IAAPS DILIGENCIADOS"/>
        <s v="SRHS"/>
        <s v="ALERTA DE  LAS OBLIGACIONES EN LOS CONCEPTOS TÉCNICOS DE AUTORIZACIÓN PARA LAS VIGENCIAS 2003-2014 / CONCEPTOS TÉCNICOS IDENTIFICADOS SIN LOS RESPECTIVOS PAGOS"/>
        <s v="RECAUDOS EN INGRESOS RECIBIDOS POR ANTICIPADO GESTIONADOS / RECAUDOS EN INGRESOS RECIBIDOS POR ANTICIPADO"/>
        <s v="NO. DE MAPAS DE RUIDO ACTUALIZADOS DE LAS LOCALIDADES URBANAS DEL DISTRITO/ TOTAL DE MAPAS A ACTUALIZAR DE LAS LOCALIDADES URBANAS DEL DISTRITO"/>
        <s v="INFORMES REALIZADOS / INFORMES PROGRAMADOS"/>
        <s v="NO. DE SOCIALIZACIONES REALIZADAS /NO. DE SOCIALIZACIONES PROGRAMADAS DEL GRUPO RUIDO"/>
        <s v="NO. DE REGISTROS DOCUMENTALES CON EVIDENCIAS, REGISTRADOS EN EL SERVIDOR DE LA ENTIDAD POR PARTE DEL GRUPO RUIDO/NO. TOTAL DE REGISTROS EN EL SERVIDOR"/>
        <s v="NO. DE CAPACITACIONES REALIZADAS A SUPERVISORES Y CONTRATISTAS /TOTAL DE CAPACITACIONES PROGRAMADAS"/>
        <s v="DERECHOS DE PETICIÓN ATENDIDOS OPORTUNAMENTE / NÚMERO DE DERECHOS DE PETICIÓN RECIBIDOS"/>
        <s v="PMA ARMONIZADOS /  TOTAL DE PMAS"/>
        <s v="REPORTES EFECTUADOS EN EL POA/TOTAL DE REPORTES PROGRAMADOS EN EL POA"/>
        <s v="ACTIVIDADES EJECUTADAS DURANTE EL PERIODO / ACTIVIDADES PROGRAMADAS PARA EL PERIODO"/>
        <s v="PLANES DE MANEJO FORMULADOS"/>
        <s v="PROCEDIMIENTO AJUSTADO"/>
        <s v="PMA ACTUALIZADOS / PMA PRIORIZADOS PARA ACTUALIZACIÓN"/>
        <s v="HERRAMIENTA EN FUNCIONAMIENTO"/>
        <s v="REQUERIMIENTOS CON SEGUIMIENTO / REQUERIMIENTOS REALIZADOS"/>
        <s v="PLAN DE CONTINGENCIA ELABORADO"/>
        <s v="NO. DE SISTEMAS IMPLEMENTADOS"/>
        <s v="NO. DE INFORMES REMITIDOS A DCA PARA ADELANTAR PROCESOS DURANTE EL PERIODO"/>
        <s v="NO. DE SEGUIMIENTOS REALIZADOS EN EL TRIMESTRE/ NO. TOTAL  DE SEGUIMIENTOS PROGRAMADOS EN EL TRIMESTRE"/>
        <s v="NO. DE PROCEDIMIENTOS ACTUALIZADOS"/>
        <s v="CONSULTAS REALIZADAS"/>
        <s v="PÓLIZAS ACTUALIZADAS / TOTAL DE PÓLIZAS PARA ACTUALIZACIÓN"/>
        <s v="CONTRATO ACTUALIZADO"/>
        <s v="PORCEDIMIENTO ACTUALIZADO"/>
        <s v="MANUAL ACTUALIZADO"/>
        <s v="ACTAS DE REUNIÓN DE COORDINACIÓN"/>
        <s v="NÚMERO DE ESTUDIOS PREVIOS DE LOS PROCESOS DE SELECCIÓN  VERIFICADOS/ NÚMERO TOTAL DE ESTUDIOS PREVIOS DE PROCESOS DE SELECCIÓN REALIZADOS *100"/>
        <s v="NÚMERO DE CAPACITACIONES REALIZADAS EN FORMULACIÓN DE ESTUDIOS PREVIOS/ TOTAL CAPACITACIONES EN FORMULACIÓN DE ESTUDIOS PREVIOS PROGRAMADAS"/>
        <s v="INFORMES Y SOPORTES DE CONVENIO ENVIADOS /TOTAL DE SOPORTES DEL CONVENIO"/>
        <s v="PETICIONES CON SOLICITUD DE AMPLIACIÓN DE PLAZO / TOTAL DE RESPUESTAS EXTEMPORÁNEAS"/>
        <s v="NO. DE PQR S ATENDIDOS EN TÉRMINO/ NO. TOTAL DE PQR´S RECIBIDOS"/>
        <s v="Expedientes revisados"/>
        <s v="Procedimiento ajustado _x000a_"/>
        <s v="Formato Nuevo"/>
        <s v="Procedimiento ajustado "/>
        <s v="Reporte de seguimiento"/>
        <s v="Procedimiento actualizado e implementado"/>
        <s v="No. De capacitaciones realizadas / No de capacitaciones programadas*100"/>
        <s v="Informe mensual PQRSF Comité Directivo "/>
        <s v="% = # Convenios con EP que detallan su presupuesto / # Convenios suscritos * 100"/>
        <s v="% = # Convenios que cuentan con los soportes de gastos en sus informes financieros / # Convenios suscritos * 100"/>
        <s v="No. de seguimientos realizados / # de seguimientos programados * 100"/>
        <s v="Lineamientos y formatos ajustados del instrumentos de Planeación Ambiental- PACA._x000a_"/>
        <s v="No. de solicitudes a la Contraloría de Bogotá de ajuste al formato CB-1111-4: INFORMACIÓN CONTRACTUAL DE PROYECTOS PACA”"/>
        <s v="(Número de hectáreas  priorizadas bajo los criterios de la matriz de priorización de áreas para la protección y conservación) /( Número total de hectáreas del plan de restauración anual) * 100%"/>
        <s v="No de actividades ejecutadas para la identificación, relacionamiento e incorporación de los ODS aplicables /No de actividades programadas de relacionamiento e incorporación de los ODS *100"/>
        <s v="Lineamiento de operación adoptado sobre incorporación de ODS en la formulación de proyectos de inversión en la SDA"/>
        <s v="Socialización realizada"/>
        <s v="Protocolo incluido en el SIG"/>
        <s v="Procesos sancionatorios impulsados / 26 procesos sancionatorios a impulsar"/>
        <s v="Reporte semestralizado  / 2 Reportes semestralizado del estado de los procesos técnicos y sancionatorios derivados de incautación."/>
        <s v="Capacitación realizada sobre procesos derivados de incautación"/>
        <s v="Procedimiento incluido en el SIG"/>
        <s v="PROCEDIMIENTO MODIFICADO"/>
        <s v="PROCESO DE CONCURSO DE MÉRITOS REALIZADO"/>
        <s v="ESTUDIOS PREVIOS DE LA LICITACIÓN PÚBLICA PARA LA OBRA  AJUSTADOS"/>
        <s v="RESOLUCIÓN DE HONORARIOS REVISADA Y AJUSTADA SEGÚN CONCLUSIONES DEL ACTA."/>
        <s v="NO. DE SOCIALIZACIONES REALIZADAS - SUBDIRECCIÓN CONTRACTUAL /NO. DE SOCIALIZACIONES PROGRAMADAS - SUBDIRECCIÓN CONTRACTUAL"/>
        <s v="NO. DE CAPACITACIONES REALIZADAS A SUPERVISORES Y CONTRATISTAS DEL GRUPO /TOTAL DE CAPACITACIONES PROGRAMADAS DEL GRUPO RUIDO"/>
        <s v="NO. DE CAPACITACIONES REALIZADAS/NO. DE CAPACITACIONES PROGRAMADAS AL EQUIPO DE LA SUBDIRECCIÓN CONTRACTUAL"/>
        <s v="RESOLUCIÓN DE HONORARIOS REVISADA Y AJUSTADA CUANDO SEA NECESARIO."/>
        <s v="NO. DE SOCIALIZACIONES REALIZADAS  DEL PROCEDIMIENTO:  126PG01-PR05 ELABORACIÓN Y PRESENTACIÓN DE INFORMES DE RENDICIÓN DE LA CUENTA A LA CONTRALORÍA DE BOGOTÁ D.C."/>
        <s v="INSTRUCTIVO REALIZADO Y SOCIALIZADO."/>
        <s v="Procedimiento incluido en el SIG/Procedimiento formulado"/>
        <s v="526 resoluciones saneadas contablemente/526 resoluciones sin saneamiento contable"/>
        <s v="Reporte trimestral realizado / 3 reportes a realizar sobre el saneamiento contable a la SF"/>
        <s v="No. de Resoluciones que se constituya como título ejecutivo realizadas  (desde octubre de 2018) /  Resoluciones que se constituya como título ejecutivo  a proyectar "/>
        <s v="208 resoluciones saneadas contablemente/208 resoluciones sin saneamiento contable"/>
        <s v="Reporte trimestral realizado / 3 reportes a realizar sobre el estado de los procesos técnicos y sancionatorios derivados de incautación."/>
        <s v="Procedimiento incluido en el SIG/"/>
        <s v="40 resoluciones saneadas contablemente/40 resoluciones sin saneamiento contable identificadas en el hallazgo"/>
        <s v="Número de autoevaluaciones realizadas  / 11 autoevaluaciones programadas"/>
        <s v="Número de reuniones de coordinación realizadas  /  11 reuniones de coordinación programadas"/>
        <s v="Reportes emitidos "/>
        <s v="porcentaje de cumplimiento en la actualización de información en el SIPSE reportados por las gerencias de proyectos de la SDA"/>
        <s v="Actividades de uso y apropiación del aplicativo SIPSE ejecutadas."/>
        <s v="Documento instructivo sobre el uso del aplicativo SIPSE elaborado y aprobado en el Sistema Integrado de Gestión de la entidad"/>
        <s v="Evaluación piloto realizada/1"/>
        <s v="Procedimiento 126PA06-PR21 Procedimiento Peticiones Quejas, Reclamos, Sugerencias y Felicitaciones actualizado."/>
        <s v="No. de expedientes saneados archivísticamente / 9837 expedientes"/>
        <s v="No. De expedientes verificados que cumplen normas archivísticas  / No. expedientes mensuales aperturados"/>
        <s v="No. De expedientes diagnosticados / 108 expedientes"/>
        <s v="No. De actividades del plan de trabajo ejecutadas  / No. De actividades propuestas en el plan de trabajo"/>
        <s v="No. de procedimientos ajustados con lineamientos / No. de procedimientos del proceso de ECyS relacionados con los trámites permisivos y sancionatorios"/>
        <s v="No. de contratos revisados / No. de contratos  que quedaron en firme en la vigencia 2016  - 2018"/>
        <s v="No. de publicaciones ejecutadas / No. de publicaciones a realizar"/>
      </sharedItems>
    </cacheField>
    <cacheField name="(60) META" numFmtId="0">
      <sharedItems containsSemiMixedTypes="0" containsString="0" containsNumber="1" minValue="0.01" maxValue="100" count="12">
        <n v="1"/>
        <n v="2"/>
        <n v="99"/>
        <n v="100"/>
        <n v="3"/>
        <n v="50"/>
        <n v="0.5"/>
        <n v="0.7"/>
        <n v="0.01"/>
        <n v="4"/>
        <n v="10"/>
        <n v="11"/>
      </sharedItems>
    </cacheField>
    <cacheField name="(68) FECHA DE INICIO" numFmtId="0">
      <sharedItems containsDate="1" containsMixedTypes="1" minDate="2015-01-01T00:00:00" maxDate="2019-02-02T00:00:00"/>
    </cacheField>
    <cacheField name="(72) FECHA DE TERMINACIÓN" numFmtId="0">
      <sharedItems containsDate="1" containsMixedTypes="1" minDate="2015-12-29T00:00:00" maxDate="2019-12-18T00:00:00" count="25">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9-03-30T00:00:00"/>
        <d v="2019-06-18T00:00:00"/>
        <d v="2019-12-17T00:00:00"/>
        <d v="2018-10-01T00:00:00" u="1"/>
      </sharedItems>
    </cacheField>
    <cacheField name="ACTIVIDADES / PLAZO EN SEMANAS" numFmtId="166">
      <sharedItems containsSemiMixedTypes="0" containsString="0" containsNumber="1" minValue="13"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ntainsBlank="1" count="9">
        <s v="Evaluación, Control y Seguimiento"/>
        <s v="Gestión de los Rescuros Físicos"/>
        <s v="Planeación Ambiental"/>
        <s v="Gestión Ambiental y Rural"/>
        <s v="Servicio al Ciudadano"/>
        <s v="Direccionamiento Estratégico"/>
        <s v="Gestión Contractual"/>
        <s v="Control y Mejora"/>
        <m u="1"/>
      </sharedItems>
    </cacheField>
    <cacheField name="DEPENDENCIA RESPONSABLE" numFmtId="0">
      <sharedItems count="34">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GCD -Subsecretaria General y de Control Disciplinario"/>
        <s v="DPSIA -Dirección de Planeación y Sistemas de Información Ambiental "/>
        <s v="SPCI -Subdirección de Proyectos y Cooperación Internacional"/>
        <s v="SGCD -Subsecretaria General y de Control Disciplinario, apoya la SC-DGC"/>
        <s v="DCA - Dirección de Control Ambiental"/>
        <s v="DCA-SSFFS"/>
        <s v="DPSIA -Todas las dependencias"/>
        <s v="SF -Subdirección Financiera"/>
        <s v="OCI -Oficina de Control Interno"/>
        <s v="SC" u="1"/>
        <s v="Dirección de Control Ambiental -DCA" u="1"/>
        <s v="SGCD" u="1"/>
        <s v="Dirección de Control Ambiental -DCA-SSFFS" u="1"/>
        <s v="DCA -Dirección de Control Ambiental " u="1"/>
        <s v="DCA" u="1"/>
        <s v="Subsecretaria General y de Control Disciplinario -SGCD" u="1"/>
        <s v="Subdirección de Silvicultura Fauna y Flora Silvestre -SSFFS" u="1"/>
        <s v="Todas las dependencias" u="1"/>
        <s v="Subsecretaria General y de Control Disciplinario -SGCD  - APOYO   SC - DGC"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ount="3">
        <m/>
        <s v="x"/>
        <s v=" " u="1"/>
      </sharedItems>
    </cacheField>
    <cacheField name="SEGUIMIENTO OCI_x000a_CUARTO TRIMESTRE" numFmtId="0">
      <sharedItems containsBlank="1" longText="1"/>
    </cacheField>
    <cacheField name="(32) RESULTADO INDICADOR" numFmtId="2">
      <sharedItems containsSemiMixedTypes="0" containsString="0" containsNumber="1" minValue="0" maxValue="100"/>
    </cacheField>
    <cacheField name="Auditor OCI" numFmtId="0">
      <sharedItems/>
    </cacheField>
    <cacheField name="(36) ANÁLISIS SEGUIMIENTO ENTIDAD" numFmtId="0">
      <sharedItems count="110" longText="1">
        <s v="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s v="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s v="Con el informe de gestión 2017 y 2018, así como el seguimiento a los indicadores del proyecto de Plan Decenal de Descontaminación se cumplió la acción."/>
        <s v="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s v="Se cuenta con base de datos que registra las actuaciones procesales de los 99 expedientes objeto de impuls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s v="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s v="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s v="La DGC envió seguimiento mediante radicado 2018IE23886 . Se observó que mediante correo electrónico enviado el día 28/12/17, la Oficina de Comunicaciones, socializó la Cartilla denominada Manual de Supervisión e Interventoría."/>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s v="Se realizó la segunda capacitación el 05 octubre de 2017  en la cual se abordaron temas precontractuales y de supervisión."/>
        <s v="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s v="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s v="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s v="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s v="Mediante radicado 2019IE79773 DGA -SRHS del 9-04-2019, reporta el 90% de avance._x000a_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s v="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s v="Mediante radicado 2019IE79773 del 9-04-2019 _x000a__x000a_Mediante radicado 2018IE260270 se informó que se emitieron 206 conceptos técnicos que corresponden a las siguientes cuencas: Salitre 66, Tunjuelo 52, Fucha 68 e Hidrocarburos 20 según se registra en la  Relación de la base de datos de cada grupo."/>
        <s v="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s v="Según base de datos aportada con radicado 2018IE260270 de las 291 solicitudes de permisos de vertimientos se han resuelto de fondo 253 quedando pendiente 38 de ellas."/>
        <s v="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s v="Se evidenció que se depuró el 100% de los recibos de consignación, recibidos por anticipado. La ultima resolución de depuración extraordinaria fue la No. 283/19; en el Balance del mes de enero será registrada."/>
        <s v="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s v="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s v="Se cuenta con las actas de capacitación del 23 de marzo, 25 de Abril y 30 de Octubre de 2018 y las evidencias de la evaluación realizada a los profesionales que asistieron."/>
        <s v="En la ruta \\192.168.175.124\scaav\3. Grupo Ruido\SDA 2018\8. INFORMES DE GESTION se evidencia el  cargue actualizado de las actividades de las metas del grupo ruido, con su correspondiente avance y evidencias del POAI."/>
        <s v="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s v="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s v="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s v="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s v="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
        <s v="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s v="Se evidencia Memorando 2018IE145913  enviado por la SER  con recomendaciones a tener en cuenta en las Especificaciones Técnicas para la contratación de la Actualización Participativa de los Planes de Manejo Ambiental de los PEDH El Burro, Tibanica y Córdoba. "/>
        <s v="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s v="Se observa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s v="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 2019-04-15, aun no se cuenta con procedimiento publicado._x000a_ "/>
        <s v="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 v="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s v="Mediante forest 2019IE73825 se informa que: El procedimiento  126PM04-PR58 Actualización de las zonas criticas de las mapas de ruido de Bogotá se encuentra en proceso de cargue en el aplicativo ISOLUCION."/>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s v="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s v="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s v="La DGC mediante correo electronico de fecha 15/01/19 informó que el día 5/03/18 se suscribió el modificatorio 2 y prórroga 2 del convenio 1525 de 2016, con la CAR y Conservation International Foundation, documento que fue verificado."/>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s v="Se anexan Veintisiete (27) actas de las reuniones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_x000a_Esta información se encuentra disponible para su consulta en el Drive del usuario institucional humedales@ambientebogota.gov.co"/>
        <s v="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s v="Se  cuenta con Actas de capacitación (Octubre 1 y diciembre 27 de 2018) y se anexan también las presentaciones realizadas con los temas de las capacitaciones."/>
        <s v="Se cuenta con dos memorandos de octubre y diciembre 2018IE229757 y 2018IE289663 donde se remiten todos los documentos soporte del Convenio 1535 de 2016."/>
        <s v="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s v="La SC se encuentra ejecutando la acción"/>
        <s v="La DGC se encuentra ejecutando la acción"/>
        <s v="El grupo de trabajo de servicio al ciudadano, ha venido trabajando en la actualización de procedimientos Servicio al ciudadano y correspondencia 126PA06-PR08 el cual fue separado en los siguientes: 1. Canales de atención 126PA06-PR19,  2. Correspondencia  126PA06-PR20 y _x000a_3. PQRSF 126PA06-PR21"/>
        <s v="El grupo de trabajo de servicio al ciudadano, ha realizado durante los acampamientos mensuales a las dependencias socialización y capacitación a los servidores referente al cumplimiento de la normatividad vigente para PQRSF"/>
        <s v="El grupo de trabajo de servicio al ciudadano ha programado presentar el informe de pqrsf al comité  desde el mes de febrero de 2019"/>
        <s v="La DGA y sus dependencias se encuentran trabajando en reformulación de la acción de mejora"/>
        <s v="La DGA  realizó reunión el 16-01-2019 para revisar el primer seguimiento trimestral a los avances en la implementación del Plan de Manejo de la Franja de Adecuación y la Reserva Forestal Protectora Bosque Oriental."/>
        <s v="LA SPPA revisó, ajustó el formato PACA /177 SEGUIMIENTO PACA PRESUPUESTO DE INVERSION, en lo que respecta a las metas ambientales a priorizar en el instrumento, por otro lado mediante correo electrónico del 24-01-2019 socializó los lineamientos y ajustes en el formato."/>
        <s v="La SPPA mediante forest 2019EE18130 del 24-01-2019 solicitó a la Contraloría de Bogotá el ajuste del formato CB-1111-4: INFORMACIÓN CONTRACTUAL DE PROYECTOS PACA” , específicamente en las columnas en las cuales se menciona proyecto y meta PACA"/>
        <s v="La SER, para la vigencia 2018 programó 121,87 ha nuevas para recuperar, rehabilitar o restaurar en cerros orientales, ríos y quebradas, humedales, bosques, páramos o zonas de alto riesgo no mitigables que aportan a la conectividad ecológica de la región y se consiguieron 36,84 ha."/>
        <s v="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
        <s v="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s v="Los responsables del proceso se encuentran revisando el procedimiento 126PA04-PR33 versión 7."/>
        <s v="Los responsables del proceso una vez cuenten con el procedimiento actualizado, realizará la socialización."/>
        <s v="Se cuenta con un borrador  del protocolo de fauna y flora asociado al procedimiento sancionatorio"/>
        <s v="Los 26 casos se encuentran en proyección del acto administrativo correspondiente."/>
        <s v="El primer reporte se debe realizar en el mes de abril de 2019, por lo que la actuación se encuentra en términos."/>
        <s v="La primera capacitación se debe ejecutar en el mes de Abril de 2019, por lo que la actuación se encuentra en términos."/>
        <s v="A la fecha de reporte no se registran avances sobre la acción"/>
        <s v="La DGC envió seguimiento mediante radicado No. 2018IE23886. Se evidenció que mediante resolución No. 3217 del 15/11/17 fue actualizado el procedimiento 126PA04-PR33, dicha resolución fue socializada mediante correo del 23/11/17. "/>
        <s v="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Mediante resolución 3625 expedida el 15/12/17 con radicado 2017EE254996 y proceso 3936013, se adopto la ultima escala de honorarios para los contratos de prestación de servicios y de apoyo a la gestión "/>
        <s v="Mediante resolución 170 del 24/01/18 se aprobó ultima actualización al procedimiento 126PA04-PR37 suscripción y legalización de contratos, el cual fue socializado por el correo institucional"/>
        <s v="Se evidenció listado de asistencia a capacitación sobre Manual de contratación y IAAP y dos presentación del día 9/04/18, para el grupo de ruido"/>
        <s v="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s v="Se evidenció que mediante resolución 3625 expedida el 15/12/17 con radicado 2017EE254996 y proceso 3936013, se adopto la ultima escala de honorarios para los contratos de prestación de servicios y de apoyo a la gestión "/>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
        <s v="Según la base de datos de la SSFFS, de los 526 casos se han saneado 293 actos administrativos quedando pendientes 233."/>
        <s v="Mediante los memorandos 2018IE268539, 2018IE260307 Y 2018IE312721, se envió a la Subdirección Financiera el avance de los Planes de mejoramiento de la SSFFS y mediante radicado 2019IE1540 se informó a la DCA sobre los avances logrados."/>
        <s v="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s v="Según base de datos de la SSFFS, de los 208 casos pendientes se subsanaron 82, quedando pendientes 126."/>
        <s v="De las 40 resoluciones sin saneamiento contable identificadas en el hallazgo se han saneado 32 quedando pendientes 8."/>
        <s v="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
        <s v="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 v="La SPCI realizó reporte con corte a 31-12-2018 de alertas y recomendaciones, emitidos sobre  proyectos, información presentada en comité directivo del 29-01-2019"/>
        <s v="La SF se encuentra ejecutando la acción"/>
        <s v="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
        <s v="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 v="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_x000a_proyectos 980, 1029 y 1030 realizó validación de la información reporta a SIPSE ver forest 2018IE243321.finalmente, se avanzó reporte de SIPSE con radicado 2018IE292262 DGA, 2018IE265480 PI 1132, 2018IE265887 PI 1150."/>
        <s v="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
        <s v="La DPSIA elaboró documento borrador de instructivo de uso del aplicativo SIPSE, el cual tiene la explicaciones funcionales y de operación de la herramienta, la gestión y roles de usuarios, y la explicación de la ruta de trabajo con las estaciones."/>
        <s v="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
        <s v="El grupo de servicio al ciudadano durante el mes de diciembre de 2018 actualizó los instrumentos del procedimiento 126PA06-PR21"/>
        <s v="La DCA se encuentra ejecutando la acción"/>
        <s v="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u="1"/>
        <s v="Mediante memorando 2019IE36491 el día 12 de febrero de 2019,  se envió el borrador  del procedimiento 126PM04-PR30 “Permiso o autorización para aprovechamiento forestal de árboles”, con sus respectivos anexos, para revisión y aprobación por parte del equipo SIG de la DCA y posterior cargue en el aplicativo Isolucion por parte de la SSFFS." u="1"/>
        <s v="El procedimiento  126PM04-PR58 Actualización de las zonas criticas de las mapas de ruido de Bogotá se encuentra en proceso de cargue en el aplicativo ISOLUCION." u="1"/>
        <s v="Las SDA solicito a la Contraloría mediante comunicación externa, la modificación de fecha de terminación a 31-05-2019, dado que se observó la necesidad de tiempo adicional en la implementación de las acciones 4 y 5 del mismo hallazgo." u="1"/>
        <s v="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u="1"/>
        <s v="Mediante radicado 2018IE260270 se informó que se emitieron 206 conceptos técnicos que corresponden a las siguientes cuencas: Salitre 66, Tunjuelo 52, Fucha 68 e Hidrocarburos 20 según se registra en la  Relación de la base de datos de cada grupo." u="1"/>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_x000a_ " u="1"/>
      </sharedItems>
    </cacheField>
    <cacheField name="(40) EFICACIA ENTIDAD" numFmtId="0">
      <sharedItems containsSemiMixedTypes="0" containsString="0" containsNumber="1" minValue="0" maxValue="100" count="24">
        <n v="100"/>
        <n v="96"/>
        <n v="90"/>
        <n v="75"/>
        <n v="87"/>
        <n v="50"/>
        <n v="86"/>
        <n v="0"/>
        <n v="25"/>
        <n v="30"/>
        <n v="60"/>
        <n v="55.7"/>
        <n v="39.4"/>
        <n v="80"/>
        <n v="35"/>
        <n v="10"/>
        <n v="20"/>
        <n v="15"/>
        <n v="70" u="1"/>
        <n v="95" u="1"/>
        <n v="0.95799999999999996" u="1"/>
        <n v="95.8" u="1"/>
        <n v="1" u="1"/>
        <n v="89" u="1"/>
      </sharedItems>
    </cacheField>
    <cacheField name="(76) ESTADO Y EVALUACIÓN ENTIDAD" numFmtId="0">
      <sharedItems count="4">
        <s v="Cumplida"/>
        <s v="Incumplida"/>
        <s v="En ejecución"/>
        <s v="En revisión por la OCI" u="1"/>
      </sharedItems>
    </cacheField>
    <cacheField name="(80) ESTADO Y EVALUACIÓN AUDITOR" numFmtId="0">
      <sharedItems count="2">
        <s v="Abierta"/>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
    <s v="FILA_1"/>
    <s v="2017-08-25"/>
    <s v="126"/>
    <s v="2017 2017"/>
    <x v="0"/>
    <s v="02 - AUDITORIA DE DESEMPEÑO"/>
    <s v="Control de Resultados"/>
    <s v="Planes, Programas y Proyectos"/>
    <x v="0"/>
    <x v="0"/>
    <x v="0"/>
    <x v="0"/>
    <x v="0"/>
    <m/>
    <x v="0"/>
    <x v="0"/>
    <x v="0"/>
    <d v="2017-08-28T00:00:00"/>
    <x v="0"/>
    <n v="51.714285714285715"/>
    <n v="100"/>
    <n v="1"/>
    <n v="51.714285714285715"/>
    <n v="51.714285714285715"/>
    <n v="51.714285714285715"/>
    <s v="AC"/>
    <x v="0"/>
    <x v="0"/>
    <m/>
    <m/>
    <m/>
    <m/>
    <m/>
    <m/>
    <x v="0"/>
    <s v=" "/>
    <n v="100"/>
    <s v="Miguel Pardo"/>
    <x v="0"/>
    <x v="0"/>
    <x v="0"/>
    <x v="0"/>
  </r>
  <r>
    <n v="2"/>
    <s v="FILA_2"/>
    <s v="2017-08-25"/>
    <s v="126"/>
    <s v="2017 2017"/>
    <x v="0"/>
    <s v="02 - AUDITORIA DE DESEMPEÑO"/>
    <s v="Control de Resultados"/>
    <s v="Planes, Programas y Proyectos"/>
    <x v="1"/>
    <x v="1"/>
    <x v="1"/>
    <x v="0"/>
    <x v="1"/>
    <m/>
    <x v="1"/>
    <x v="1"/>
    <x v="0"/>
    <d v="2017-08-28T00:00:00"/>
    <x v="0"/>
    <n v="51.714285714285715"/>
    <n v="100"/>
    <n v="1"/>
    <n v="51.714285714285715"/>
    <n v="51.714285714285715"/>
    <n v="51.714285714285715"/>
    <s v="AC"/>
    <x v="0"/>
    <x v="0"/>
    <m/>
    <m/>
    <m/>
    <m/>
    <m/>
    <m/>
    <x v="0"/>
    <s v=" "/>
    <n v="100"/>
    <s v="Miguel Pardo"/>
    <x v="1"/>
    <x v="0"/>
    <x v="0"/>
    <x v="0"/>
  </r>
  <r>
    <n v="3"/>
    <s v="FILA_3"/>
    <s v="2017-08-25"/>
    <s v="126"/>
    <s v="2017 2017"/>
    <x v="0"/>
    <s v="02 - AUDITORIA DE DESEMPEÑO"/>
    <s v="Control de Resultados"/>
    <s v="Planes, Programas y Proyectos"/>
    <x v="2"/>
    <x v="2"/>
    <x v="2"/>
    <x v="0"/>
    <x v="2"/>
    <m/>
    <x v="2"/>
    <x v="2"/>
    <x v="1"/>
    <d v="2017-08-28T00:00:00"/>
    <x v="1"/>
    <n v="48.142857142857146"/>
    <n v="100"/>
    <n v="1"/>
    <n v="48.142857142857146"/>
    <n v="48.142857142857146"/>
    <n v="48.142857142857146"/>
    <s v="AC"/>
    <x v="0"/>
    <x v="0"/>
    <m/>
    <m/>
    <m/>
    <m/>
    <m/>
    <m/>
    <x v="0"/>
    <s v=" "/>
    <n v="100"/>
    <s v="Miguel Pardo"/>
    <x v="2"/>
    <x v="0"/>
    <x v="0"/>
    <x v="0"/>
  </r>
  <r>
    <n v="4"/>
    <s v="FILA_4"/>
    <s v="2017-08-25"/>
    <s v="126"/>
    <s v="2017 2017"/>
    <x v="0"/>
    <s v="02 - AUDITORIA DE DESEMPEÑO"/>
    <s v="Control de Resultados"/>
    <s v="Planes, Programas y Proyectos"/>
    <x v="3"/>
    <x v="3"/>
    <x v="3"/>
    <x v="0"/>
    <x v="3"/>
    <m/>
    <x v="3"/>
    <x v="3"/>
    <x v="0"/>
    <d v="2017-08-28T00:00:00"/>
    <x v="0"/>
    <n v="51.714285714285715"/>
    <n v="100"/>
    <n v="1"/>
    <n v="51.714285714285715"/>
    <n v="51.714285714285715"/>
    <n v="51.714285714285715"/>
    <s v="AC"/>
    <x v="0"/>
    <x v="0"/>
    <m/>
    <m/>
    <m/>
    <m/>
    <m/>
    <m/>
    <x v="0"/>
    <s v=" "/>
    <n v="100"/>
    <s v="Miguel Pardo"/>
    <x v="3"/>
    <x v="0"/>
    <x v="0"/>
    <x v="0"/>
  </r>
  <r>
    <n v="5"/>
    <s v="FILA_5"/>
    <s v="2017-08-25"/>
    <s v="126"/>
    <s v="2017 2017"/>
    <x v="0"/>
    <s v="02 - AUDITORIA DE DESEMPEÑO"/>
    <s v="Control de Resultados"/>
    <s v="Planes, Programas y Proyectos"/>
    <x v="4"/>
    <x v="4"/>
    <x v="4"/>
    <x v="0"/>
    <x v="4"/>
    <m/>
    <x v="4"/>
    <x v="4"/>
    <x v="2"/>
    <d v="2017-08-28T00:00:00"/>
    <x v="0"/>
    <n v="51.714285714285715"/>
    <n v="100"/>
    <n v="1"/>
    <n v="51.714285714285715"/>
    <n v="51.714285714285715"/>
    <n v="51.714285714285715"/>
    <s v="AC"/>
    <x v="0"/>
    <x v="1"/>
    <m/>
    <m/>
    <m/>
    <m/>
    <m/>
    <m/>
    <x v="0"/>
    <m/>
    <n v="100"/>
    <s v="Miguel Pardo"/>
    <x v="4"/>
    <x v="0"/>
    <x v="0"/>
    <x v="0"/>
  </r>
  <r>
    <n v="6"/>
    <s v="FILA_6"/>
    <s v="2017-08-25"/>
    <s v="126"/>
    <s v="2017 2017"/>
    <x v="0"/>
    <s v="02 - AUDITORIA DE DESEMPEÑO"/>
    <s v="Control de Resultados"/>
    <s v="Planes, Programas y Proyectos"/>
    <x v="5"/>
    <x v="5"/>
    <x v="5"/>
    <x v="0"/>
    <x v="5"/>
    <m/>
    <x v="5"/>
    <x v="5"/>
    <x v="0"/>
    <d v="2017-08-28T00:00:00"/>
    <x v="0"/>
    <n v="51.714285714285715"/>
    <n v="100"/>
    <n v="1"/>
    <n v="51.714285714285715"/>
    <n v="51.714285714285715"/>
    <n v="51.714285714285715"/>
    <s v="AC"/>
    <x v="0"/>
    <x v="0"/>
    <m/>
    <m/>
    <m/>
    <m/>
    <m/>
    <m/>
    <x v="0"/>
    <s v=" "/>
    <n v="100"/>
    <s v="Miguel Pardo"/>
    <x v="5"/>
    <x v="0"/>
    <x v="0"/>
    <x v="0"/>
  </r>
  <r>
    <n v="7"/>
    <s v="FILA_7"/>
    <s v="2017-05-23"/>
    <s v="126"/>
    <s v="2017 2017"/>
    <x v="1"/>
    <s v="01 - AUDITORIA DE REGULARIDAD"/>
    <s v="Control Gestión"/>
    <s v="Plan de mejoramiento"/>
    <x v="6"/>
    <x v="6"/>
    <x v="6"/>
    <x v="0"/>
    <x v="6"/>
    <m/>
    <x v="6"/>
    <x v="6"/>
    <x v="0"/>
    <d v="2017-05-24T00:00:00"/>
    <x v="2"/>
    <n v="44.428571428571431"/>
    <n v="100"/>
    <n v="1"/>
    <n v="44.428571428571431"/>
    <n v="44.428571428571431"/>
    <n v="44.428571428571431"/>
    <s v="AC"/>
    <x v="0"/>
    <x v="2"/>
    <m/>
    <m/>
    <m/>
    <m/>
    <m/>
    <m/>
    <x v="0"/>
    <s v=" "/>
    <n v="100"/>
    <s v="Miguel Pardo"/>
    <x v="6"/>
    <x v="0"/>
    <x v="0"/>
    <x v="0"/>
  </r>
  <r>
    <n v="8"/>
    <s v="FILA_8"/>
    <s v="2017-05-23"/>
    <s v="126"/>
    <s v="2017 2017"/>
    <x v="1"/>
    <s v="01 - AUDITORIA DE REGULARIDAD"/>
    <s v="Control Gestión"/>
    <s v="Plan de mejoramiento"/>
    <x v="6"/>
    <x v="6"/>
    <x v="6"/>
    <x v="1"/>
    <x v="7"/>
    <m/>
    <x v="6"/>
    <x v="6"/>
    <x v="0"/>
    <d v="2017-05-24T00:00:00"/>
    <x v="2"/>
    <n v="44.428571428571431"/>
    <n v="100"/>
    <n v="1"/>
    <n v="44.428571428571431"/>
    <n v="44.428571428571431"/>
    <n v="44.428571428571431"/>
    <s v="AC"/>
    <x v="0"/>
    <x v="2"/>
    <m/>
    <m/>
    <m/>
    <m/>
    <m/>
    <m/>
    <x v="0"/>
    <s v=" "/>
    <n v="100"/>
    <s v="Miguel Pardo"/>
    <x v="7"/>
    <x v="0"/>
    <x v="0"/>
    <x v="0"/>
  </r>
  <r>
    <n v="9"/>
    <s v="FILA_9"/>
    <s v="2017-05-23"/>
    <s v="126"/>
    <s v="2017 2017"/>
    <x v="1"/>
    <s v="01 - AUDITORIA DE REGULARIDAD"/>
    <s v="Control Gestión"/>
    <s v="Gestión Contractual"/>
    <x v="7"/>
    <x v="7"/>
    <x v="7"/>
    <x v="0"/>
    <x v="8"/>
    <m/>
    <x v="7"/>
    <x v="7"/>
    <x v="0"/>
    <d v="2017-05-24T00:00:00"/>
    <x v="3"/>
    <n v="31.571428571428573"/>
    <n v="100"/>
    <n v="1"/>
    <n v="31.571428571428573"/>
    <n v="31.571428571428573"/>
    <n v="31.571428571428573"/>
    <s v="AC"/>
    <x v="1"/>
    <x v="3"/>
    <m/>
    <m/>
    <m/>
    <m/>
    <m/>
    <m/>
    <x v="0"/>
    <m/>
    <n v="100"/>
    <s v="Sara Moyano"/>
    <x v="8"/>
    <x v="0"/>
    <x v="0"/>
    <x v="1"/>
  </r>
  <r>
    <n v="10"/>
    <s v="FILA_10"/>
    <s v="2017-05-23"/>
    <s v="126"/>
    <s v="2017 2017"/>
    <x v="1"/>
    <s v="01 - AUDITORIA DE REGULARIDAD"/>
    <s v="Control Gestión"/>
    <s v="Gestión Contractual"/>
    <x v="8"/>
    <x v="8"/>
    <x v="8"/>
    <x v="0"/>
    <x v="9"/>
    <m/>
    <x v="8"/>
    <x v="8"/>
    <x v="0"/>
    <d v="2017-05-24T00:00:00"/>
    <x v="3"/>
    <n v="31.571428571428573"/>
    <n v="100"/>
    <n v="1"/>
    <n v="31.571428571428573"/>
    <n v="31.571428571428573"/>
    <n v="31.571428571428573"/>
    <s v="AC"/>
    <x v="1"/>
    <x v="3"/>
    <m/>
    <m/>
    <m/>
    <m/>
    <m/>
    <m/>
    <x v="0"/>
    <m/>
    <n v="100"/>
    <s v="Sara Moyano"/>
    <x v="9"/>
    <x v="0"/>
    <x v="0"/>
    <x v="1"/>
  </r>
  <r>
    <n v="11"/>
    <s v="FILA_11"/>
    <s v="2017-05-23"/>
    <s v="126"/>
    <s v="2017 2017"/>
    <x v="1"/>
    <s v="01 - AUDITORIA DE REGULARIDAD"/>
    <s v="Control Gestión"/>
    <s v="Gestión Contractual"/>
    <x v="9"/>
    <x v="9"/>
    <x v="9"/>
    <x v="0"/>
    <x v="10"/>
    <m/>
    <x v="9"/>
    <x v="9"/>
    <x v="0"/>
    <d v="2017-05-24T00:00:00"/>
    <x v="4"/>
    <n v="18.428571428571427"/>
    <n v="100"/>
    <n v="1"/>
    <n v="18.428571428571427"/>
    <n v="18.428571428571427"/>
    <n v="18.428571428571427"/>
    <s v="AC"/>
    <x v="1"/>
    <x v="3"/>
    <m/>
    <m/>
    <m/>
    <m/>
    <m/>
    <m/>
    <x v="0"/>
    <m/>
    <n v="100"/>
    <s v="Sara Moyano"/>
    <x v="10"/>
    <x v="0"/>
    <x v="0"/>
    <x v="1"/>
  </r>
  <r>
    <n v="12"/>
    <s v="FILA_12"/>
    <s v="2015-12-29"/>
    <s v="126"/>
    <s v="2010 2010"/>
    <x v="2"/>
    <s v="05 - AUDITORIA ESPECIAL"/>
    <s v="N/A"/>
    <s v="N/A"/>
    <x v="10"/>
    <x v="10"/>
    <x v="10"/>
    <x v="0"/>
    <x v="11"/>
    <m/>
    <x v="10"/>
    <x v="10"/>
    <x v="3"/>
    <d v="2015-01-01T00:00:00"/>
    <x v="5"/>
    <n v="51.714285714285715"/>
    <n v="100"/>
    <n v="1"/>
    <n v="51.714285714285715"/>
    <n v="51.714285714285715"/>
    <n v="51.714285714285715"/>
    <s v="AC"/>
    <x v="0"/>
    <x v="4"/>
    <m/>
    <m/>
    <m/>
    <m/>
    <m/>
    <m/>
    <x v="0"/>
    <m/>
    <n v="100"/>
    <s v="Miguel Pardo"/>
    <x v="11"/>
    <x v="0"/>
    <x v="0"/>
    <x v="1"/>
  </r>
  <r>
    <n v="13"/>
    <s v="FILA_13"/>
    <s v="2017-05-23"/>
    <s v="126"/>
    <s v="2017 2017"/>
    <x v="1"/>
    <s v="01 - AUDITORIA DE REGULARIDAD"/>
    <s v="Control Financiero"/>
    <s v="Estados Contables"/>
    <x v="11"/>
    <x v="11"/>
    <x v="11"/>
    <x v="1"/>
    <x v="12"/>
    <m/>
    <x v="11"/>
    <x v="11"/>
    <x v="0"/>
    <d v="2017-05-24T00:00:00"/>
    <x v="2"/>
    <n v="44.428571428571431"/>
    <n v="96"/>
    <n v="1"/>
    <n v="44.428571428571431"/>
    <n v="44.428571428571431"/>
    <n v="44.428571428571431"/>
    <s v="AC"/>
    <x v="1"/>
    <x v="5"/>
    <m/>
    <m/>
    <m/>
    <m/>
    <m/>
    <m/>
    <x v="1"/>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96"/>
    <s v="Sara Moyano"/>
    <x v="12"/>
    <x v="1"/>
    <x v="0"/>
    <x v="0"/>
  </r>
  <r>
    <n v="14"/>
    <s v="FILA_14"/>
    <s v="2017-05-23"/>
    <s v="126"/>
    <s v="2017 2017"/>
    <x v="1"/>
    <s v="01 - AUDITORIA DE REGULARIDAD"/>
    <s v="Control Financiero"/>
    <s v="Estados Contables"/>
    <x v="12"/>
    <x v="12"/>
    <x v="12"/>
    <x v="1"/>
    <x v="13"/>
    <m/>
    <x v="12"/>
    <x v="12"/>
    <x v="0"/>
    <d v="2017-05-24T00:00:00"/>
    <x v="3"/>
    <n v="31.571428571428573"/>
    <n v="100"/>
    <n v="1"/>
    <n v="31.571428571428573"/>
    <n v="31.571428571428573"/>
    <n v="31.571428571428573"/>
    <s v="AC"/>
    <x v="0"/>
    <x v="6"/>
    <m/>
    <m/>
    <m/>
    <m/>
    <m/>
    <m/>
    <x v="0"/>
    <m/>
    <n v="100"/>
    <s v="Miguel Pardo"/>
    <x v="13"/>
    <x v="0"/>
    <x v="0"/>
    <x v="1"/>
  </r>
  <r>
    <n v="15"/>
    <s v="FILA_15"/>
    <s v="2017-05-23"/>
    <s v="126"/>
    <s v="2017 2017"/>
    <x v="1"/>
    <s v="01 - AUDITORIA DE REGULARIDAD"/>
    <s v="Control Gestión"/>
    <s v="Control Fiscal Interno"/>
    <x v="13"/>
    <x v="13"/>
    <x v="13"/>
    <x v="0"/>
    <x v="14"/>
    <m/>
    <x v="13"/>
    <x v="13"/>
    <x v="0"/>
    <d v="2017-05-24T00:00:00"/>
    <x v="3"/>
    <n v="31.571428571428573"/>
    <n v="100"/>
    <n v="1"/>
    <n v="31.571428571428573"/>
    <n v="31.571428571428573"/>
    <n v="31.571428571428573"/>
    <s v="AC"/>
    <x v="0"/>
    <x v="7"/>
    <m/>
    <m/>
    <m/>
    <m/>
    <m/>
    <m/>
    <x v="0"/>
    <s v=" "/>
    <n v="100"/>
    <s v="Miguel Pardo"/>
    <x v="14"/>
    <x v="0"/>
    <x v="0"/>
    <x v="1"/>
  </r>
  <r>
    <n v="16"/>
    <s v="FILA_16"/>
    <s v="2016-08-25"/>
    <s v="126"/>
    <s v="2016 2016"/>
    <x v="3"/>
    <s v="02 - AUDITORIA DE DESEMPEÑO"/>
    <s v="N/A"/>
    <s v="N/A"/>
    <x v="5"/>
    <x v="14"/>
    <x v="14"/>
    <x v="0"/>
    <x v="15"/>
    <m/>
    <x v="14"/>
    <x v="14"/>
    <x v="0"/>
    <d v="2016-09-02T00:00:00"/>
    <x v="6"/>
    <n v="38.714285714285715"/>
    <n v="90"/>
    <n v="1"/>
    <n v="38.714285714285715"/>
    <n v="38.714285714285715"/>
    <n v="38.714285714285715"/>
    <s v="AC"/>
    <x v="0"/>
    <x v="4"/>
    <m/>
    <m/>
    <m/>
    <m/>
    <m/>
    <m/>
    <x v="0"/>
    <s v=" "/>
    <n v="90"/>
    <s v="Miguel Pardo"/>
    <x v="15"/>
    <x v="2"/>
    <x v="1"/>
    <x v="1"/>
  </r>
  <r>
    <n v="17"/>
    <s v="FILA_17"/>
    <s v="2017-01-19"/>
    <s v="126"/>
    <s v="2016 2016"/>
    <x v="4"/>
    <s v="02 - AUDITORIA DE DESEMPEÑO"/>
    <s v="Control Gestión"/>
    <s v="Gestión Contractual"/>
    <x v="14"/>
    <x v="15"/>
    <x v="15"/>
    <x v="0"/>
    <x v="16"/>
    <m/>
    <x v="15"/>
    <x v="15"/>
    <x v="0"/>
    <d v="2017-01-30T00:00:00"/>
    <x v="3"/>
    <n v="47.857142857142854"/>
    <n v="100"/>
    <n v="1"/>
    <n v="47.857142857142854"/>
    <n v="47.857142857142854"/>
    <n v="47.857142857142854"/>
    <s v="AC"/>
    <x v="0"/>
    <x v="7"/>
    <m/>
    <m/>
    <m/>
    <m/>
    <m/>
    <m/>
    <x v="0"/>
    <s v=" "/>
    <n v="100"/>
    <s v="Miguel Pardo"/>
    <x v="16"/>
    <x v="0"/>
    <x v="0"/>
    <x v="1"/>
  </r>
  <r>
    <n v="18"/>
    <s v="FILA_18"/>
    <s v="2017-01-19"/>
    <s v="126"/>
    <s v="2016 2016"/>
    <x v="4"/>
    <s v="02 - AUDITORIA DE DESEMPEÑO"/>
    <s v="Control Gestión"/>
    <s v="Gestión Contractual"/>
    <x v="15"/>
    <x v="16"/>
    <x v="16"/>
    <x v="0"/>
    <x v="16"/>
    <m/>
    <x v="15"/>
    <x v="15"/>
    <x v="0"/>
    <d v="2017-01-30T00:00:00"/>
    <x v="3"/>
    <n v="47.857142857142854"/>
    <n v="100"/>
    <n v="1"/>
    <n v="47.857142857142854"/>
    <n v="47.857142857142854"/>
    <n v="47.857142857142854"/>
    <s v="AC"/>
    <x v="0"/>
    <x v="7"/>
    <m/>
    <m/>
    <m/>
    <m/>
    <m/>
    <m/>
    <x v="0"/>
    <s v=" "/>
    <n v="100"/>
    <s v="Miguel Pardo"/>
    <x v="16"/>
    <x v="0"/>
    <x v="0"/>
    <x v="1"/>
  </r>
  <r>
    <n v="19"/>
    <s v="FILA_19"/>
    <s v="2016-12-22"/>
    <s v="126"/>
    <s v="2016 2016"/>
    <x v="5"/>
    <s v="02 - AUDITORIA DE DESEMPEÑO"/>
    <s v="N/A"/>
    <s v="N/A"/>
    <x v="16"/>
    <x v="17"/>
    <x v="17"/>
    <x v="0"/>
    <x v="17"/>
    <m/>
    <x v="16"/>
    <x v="16"/>
    <x v="0"/>
    <d v="2017-01-01T00:00:00"/>
    <x v="7"/>
    <n v="50.428571428571431"/>
    <n v="75"/>
    <n v="1"/>
    <n v="50.428571428571431"/>
    <n v="50.428571428571431"/>
    <n v="50.428571428571431"/>
    <s v="AC"/>
    <x v="0"/>
    <x v="4"/>
    <m/>
    <m/>
    <m/>
    <m/>
    <m/>
    <m/>
    <x v="0"/>
    <s v=" "/>
    <n v="75"/>
    <s v="Miguel Pardo"/>
    <x v="17"/>
    <x v="3"/>
    <x v="0"/>
    <x v="1"/>
  </r>
  <r>
    <n v="20"/>
    <s v="FILA_20"/>
    <s v="2016-12-22"/>
    <s v="126"/>
    <s v="2016 2016"/>
    <x v="5"/>
    <s v="02 - AUDITORIA DE DESEMPEÑO"/>
    <s v="N/A"/>
    <s v="N/A"/>
    <x v="17"/>
    <x v="18"/>
    <x v="18"/>
    <x v="0"/>
    <x v="18"/>
    <m/>
    <x v="17"/>
    <x v="17"/>
    <x v="4"/>
    <d v="2017-01-01T00:00:00"/>
    <x v="7"/>
    <n v="50.428571428571431"/>
    <n v="75"/>
    <n v="1"/>
    <n v="50.428571428571431"/>
    <n v="50.428571428571431"/>
    <n v="50.428571428571431"/>
    <s v="AC"/>
    <x v="2"/>
    <x v="8"/>
    <m/>
    <m/>
    <m/>
    <m/>
    <m/>
    <m/>
    <x v="0"/>
    <s v=" "/>
    <n v="75"/>
    <s v="Francisco Romero"/>
    <x v="18"/>
    <x v="3"/>
    <x v="1"/>
    <x v="1"/>
  </r>
  <r>
    <n v="21"/>
    <s v="FILA_21"/>
    <s v="2016-12-22"/>
    <s v="126"/>
    <s v="2016 2016"/>
    <x v="5"/>
    <s v="02 - AUDITORIA DE DESEMPEÑO"/>
    <s v="N/A"/>
    <s v="N/A"/>
    <x v="18"/>
    <x v="19"/>
    <x v="19"/>
    <x v="0"/>
    <x v="19"/>
    <m/>
    <x v="18"/>
    <x v="18"/>
    <x v="0"/>
    <d v="2017-01-01T00:00:00"/>
    <x v="7"/>
    <n v="50.428571428571431"/>
    <n v="100"/>
    <n v="1"/>
    <n v="50.428571428571431"/>
    <n v="50.428571428571431"/>
    <n v="50.428571428571431"/>
    <s v="AC"/>
    <x v="0"/>
    <x v="4"/>
    <m/>
    <m/>
    <m/>
    <m/>
    <m/>
    <m/>
    <x v="0"/>
    <s v=" "/>
    <n v="100"/>
    <s v="Miguel Pardo"/>
    <x v="19"/>
    <x v="0"/>
    <x v="0"/>
    <x v="1"/>
  </r>
  <r>
    <n v="22"/>
    <s v="FILA_22"/>
    <s v="2017-01-19"/>
    <s v="126"/>
    <s v="2016 2016"/>
    <x v="4"/>
    <s v="02 - AUDITORIA DE DESEMPEÑO"/>
    <s v="Control Gestión"/>
    <s v="Gestión Contractual"/>
    <x v="19"/>
    <x v="20"/>
    <x v="20"/>
    <x v="0"/>
    <x v="20"/>
    <m/>
    <x v="19"/>
    <x v="19"/>
    <x v="0"/>
    <d v="2017-01-30T00:00:00"/>
    <x v="8"/>
    <n v="43.428571428571431"/>
    <n v="100"/>
    <n v="1"/>
    <n v="43.428571428571431"/>
    <n v="43.428571428571431"/>
    <n v="43.428571428571431"/>
    <s v="AC"/>
    <x v="0"/>
    <x v="7"/>
    <m/>
    <m/>
    <m/>
    <m/>
    <m/>
    <m/>
    <x v="0"/>
    <s v=" "/>
    <n v="100"/>
    <s v="Miguel Pardo"/>
    <x v="20"/>
    <x v="0"/>
    <x v="0"/>
    <x v="1"/>
  </r>
  <r>
    <n v="23"/>
    <s v="FILA_23"/>
    <s v="2016-08-25"/>
    <s v="126"/>
    <s v="2016 2016"/>
    <x v="3"/>
    <s v="N/A"/>
    <s v="Sin información"/>
    <s v="Sin información"/>
    <x v="4"/>
    <x v="21"/>
    <x v="21"/>
    <x v="0"/>
    <x v="21"/>
    <m/>
    <x v="20"/>
    <x v="20"/>
    <x v="5"/>
    <d v="2016-09-02T00:00:00"/>
    <x v="9"/>
    <n v="51.142857142857146"/>
    <n v="87"/>
    <n v="1"/>
    <n v="51.142857142857146"/>
    <n v="51.142857142857146"/>
    <n v="51.142857142857146"/>
    <s v="AC"/>
    <x v="0"/>
    <x v="4"/>
    <m/>
    <m/>
    <m/>
    <m/>
    <m/>
    <m/>
    <x v="0"/>
    <s v=" "/>
    <n v="87"/>
    <s v="Miguel Pardo"/>
    <x v="21"/>
    <x v="4"/>
    <x v="1"/>
    <x v="1"/>
  </r>
  <r>
    <n v="24"/>
    <s v="FILA_24"/>
    <s v="2017-05-23"/>
    <s v="126"/>
    <s v="2017 2017"/>
    <x v="1"/>
    <s v="01 - AUDITORIA DE REGULARIDAD"/>
    <s v="Control Gestión"/>
    <s v="Plan de mejoramiento"/>
    <x v="6"/>
    <x v="6"/>
    <x v="6"/>
    <x v="2"/>
    <x v="22"/>
    <m/>
    <x v="21"/>
    <x v="21"/>
    <x v="6"/>
    <d v="2017-05-24T00:00:00"/>
    <x v="2"/>
    <n v="44.428571428571431"/>
    <n v="100"/>
    <n v="1"/>
    <n v="44.428571428571431"/>
    <n v="44.428571428571431"/>
    <n v="44.428571428571431"/>
    <s v="AC"/>
    <x v="0"/>
    <x v="2"/>
    <m/>
    <m/>
    <m/>
    <m/>
    <m/>
    <m/>
    <x v="0"/>
    <s v=" "/>
    <n v="100"/>
    <s v="Miguel Pardo"/>
    <x v="22"/>
    <x v="0"/>
    <x v="0"/>
    <x v="0"/>
  </r>
  <r>
    <n v="25"/>
    <s v="FILA_25"/>
    <s v="2017-05-23"/>
    <s v="126"/>
    <s v="2017 2017"/>
    <x v="1"/>
    <s v="01 - AUDITORIA DE REGULARIDAD"/>
    <s v="Control Financiero"/>
    <s v="Estados Contables"/>
    <x v="12"/>
    <x v="12"/>
    <x v="22"/>
    <x v="0"/>
    <x v="23"/>
    <m/>
    <x v="22"/>
    <x v="22"/>
    <x v="7"/>
    <d v="2017-05-24T00:00:00"/>
    <x v="10"/>
    <n v="48.714285714285715"/>
    <n v="95"/>
    <n v="1"/>
    <n v="48.714285714285715"/>
    <n v="48.714285714285715"/>
    <n v="48.714285714285715"/>
    <s v="AC"/>
    <x v="1"/>
    <x v="9"/>
    <m/>
    <m/>
    <m/>
    <m/>
    <m/>
    <m/>
    <x v="1"/>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95"/>
    <s v="Sara Moyano"/>
    <x v="23"/>
    <x v="0"/>
    <x v="0"/>
    <x v="0"/>
  </r>
  <r>
    <n v="26"/>
    <s v="FILA_26"/>
    <s v="2017-11-22"/>
    <s v="126"/>
    <s v="2017 2017"/>
    <x v="6"/>
    <s v="02 - AUDITORIA DE DESEMPEÑO"/>
    <s v="Control Gestión"/>
    <s v="N/A"/>
    <x v="20"/>
    <x v="22"/>
    <x v="23"/>
    <x v="0"/>
    <x v="24"/>
    <m/>
    <x v="23"/>
    <x v="23"/>
    <x v="0"/>
    <d v="2017-11-22T00:00:00"/>
    <x v="11"/>
    <n v="31.428571428571427"/>
    <n v="100"/>
    <n v="1"/>
    <n v="31.428571428571427"/>
    <n v="31.428571428571427"/>
    <n v="31.428571428571427"/>
    <s v="AC"/>
    <x v="0"/>
    <x v="0"/>
    <m/>
    <m/>
    <m/>
    <m/>
    <m/>
    <m/>
    <x v="0"/>
    <s v=" "/>
    <n v="100"/>
    <s v="Miguel Pardo"/>
    <x v="24"/>
    <x v="0"/>
    <x v="0"/>
    <x v="0"/>
  </r>
  <r>
    <n v="27"/>
    <s v="FILA_27"/>
    <s v="2017-08-25"/>
    <s v="126"/>
    <s v="2017 2017"/>
    <x v="0"/>
    <s v="02 - AUDITORIA DE DESEMPEÑO"/>
    <s v="Control de Resultados"/>
    <s v="Planes, Programas y Proyectos"/>
    <x v="20"/>
    <x v="23"/>
    <x v="24"/>
    <x v="0"/>
    <x v="25"/>
    <m/>
    <x v="24"/>
    <x v="24"/>
    <x v="4"/>
    <d v="2017-08-28T00:00:00"/>
    <x v="11"/>
    <n v="43.714285714285715"/>
    <n v="100"/>
    <n v="1"/>
    <n v="43.714285714285715"/>
    <n v="43.714285714285715"/>
    <n v="43.714285714285715"/>
    <s v="AC"/>
    <x v="0"/>
    <x v="0"/>
    <m/>
    <m/>
    <m/>
    <m/>
    <m/>
    <m/>
    <x v="0"/>
    <s v=" "/>
    <n v="100"/>
    <s v="Miguel Pardo"/>
    <x v="25"/>
    <x v="0"/>
    <x v="0"/>
    <x v="0"/>
  </r>
  <r>
    <n v="28"/>
    <s v="FILA_28"/>
    <s v="2017-11-22"/>
    <s v="126"/>
    <s v="2017 2017"/>
    <x v="6"/>
    <s v="02 - AUDITORIA DE DESEMPEÑO"/>
    <s v="Control Gestión"/>
    <s v="N/A"/>
    <x v="1"/>
    <x v="24"/>
    <x v="25"/>
    <x v="0"/>
    <x v="26"/>
    <m/>
    <x v="25"/>
    <x v="25"/>
    <x v="0"/>
    <d v="2017-11-22T00:00:00"/>
    <x v="11"/>
    <n v="31.428571428571427"/>
    <n v="100"/>
    <n v="1"/>
    <n v="31.428571428571427"/>
    <n v="31.428571428571427"/>
    <n v="31.428571428571427"/>
    <s v="AC"/>
    <x v="0"/>
    <x v="0"/>
    <m/>
    <m/>
    <m/>
    <m/>
    <m/>
    <m/>
    <x v="0"/>
    <s v=" "/>
    <n v="100"/>
    <s v="Miguel Pardo"/>
    <x v="26"/>
    <x v="0"/>
    <x v="0"/>
    <x v="0"/>
  </r>
  <r>
    <n v="29"/>
    <s v="FILA_29"/>
    <s v="2017-11-22"/>
    <s v="126"/>
    <s v="2017 2017"/>
    <x v="6"/>
    <s v="02 - AUDITORIA DE DESEMPEÑO"/>
    <s v="Control Gestión"/>
    <s v="N/A"/>
    <x v="2"/>
    <x v="25"/>
    <x v="26"/>
    <x v="0"/>
    <x v="27"/>
    <m/>
    <x v="26"/>
    <x v="26"/>
    <x v="0"/>
    <d v="2017-11-22T00:00:00"/>
    <x v="11"/>
    <n v="31.428571428571427"/>
    <n v="100"/>
    <n v="1"/>
    <n v="31.428571428571427"/>
    <n v="31.428571428571427"/>
    <n v="31.428571428571427"/>
    <s v="AC"/>
    <x v="0"/>
    <x v="0"/>
    <m/>
    <m/>
    <m/>
    <m/>
    <m/>
    <m/>
    <x v="0"/>
    <s v=" "/>
    <n v="100"/>
    <s v="Miguel Pardo"/>
    <x v="27"/>
    <x v="0"/>
    <x v="0"/>
    <x v="0"/>
  </r>
  <r>
    <n v="30"/>
    <s v="FILA_30"/>
    <s v="2017-11-22"/>
    <s v="126"/>
    <s v="2017 2017"/>
    <x v="6"/>
    <s v="02 - AUDITORIA DE DESEMPEÑO"/>
    <s v="Control Gestión"/>
    <s v="Gestión Contractual"/>
    <x v="21"/>
    <x v="26"/>
    <x v="27"/>
    <x v="0"/>
    <x v="28"/>
    <m/>
    <x v="27"/>
    <x v="27"/>
    <x v="0"/>
    <d v="2017-11-22T00:00:00"/>
    <x v="10"/>
    <n v="22.714285714285715"/>
    <n v="100"/>
    <n v="1"/>
    <n v="22.714285714285715"/>
    <n v="22.714285714285715"/>
    <n v="22.714285714285715"/>
    <s v="AC"/>
    <x v="0"/>
    <x v="0"/>
    <m/>
    <m/>
    <m/>
    <m/>
    <m/>
    <m/>
    <x v="0"/>
    <s v=" "/>
    <n v="100"/>
    <s v="Miguel Pardo"/>
    <x v="28"/>
    <x v="0"/>
    <x v="0"/>
    <x v="0"/>
  </r>
  <r>
    <n v="31"/>
    <s v="FILA_31"/>
    <s v="2017-08-25"/>
    <s v="126"/>
    <s v="2017 2017"/>
    <x v="0"/>
    <s v="02 - AUDITORIA DE DESEMPEÑO"/>
    <s v="Control de Resultados"/>
    <s v="N/A"/>
    <x v="22"/>
    <x v="27"/>
    <x v="28"/>
    <x v="0"/>
    <x v="29"/>
    <m/>
    <x v="28"/>
    <x v="28"/>
    <x v="0"/>
    <d v="2017-08-28T00:00:00"/>
    <x v="11"/>
    <n v="43.714285714285715"/>
    <n v="100"/>
    <n v="1"/>
    <n v="43.714285714285715"/>
    <n v="43.714285714285715"/>
    <n v="43.714285714285715"/>
    <s v="AC"/>
    <x v="0"/>
    <x v="0"/>
    <m/>
    <m/>
    <m/>
    <m/>
    <m/>
    <m/>
    <x v="1"/>
    <s v=" "/>
    <n v="100"/>
    <s v="Miguel Pardo"/>
    <x v="29"/>
    <x v="0"/>
    <x v="0"/>
    <x v="0"/>
  </r>
  <r>
    <n v="32"/>
    <s v="FILA_32"/>
    <s v="2018-01-29"/>
    <s v="126"/>
    <s v="2017 2017"/>
    <x v="7"/>
    <s v="02 - AUDITORIA DE DESEMPEÑO"/>
    <s v="Control Gestión"/>
    <s v="N/A"/>
    <x v="20"/>
    <x v="28"/>
    <x v="29"/>
    <x v="0"/>
    <x v="30"/>
    <m/>
    <x v="29"/>
    <x v="29"/>
    <x v="3"/>
    <d v="2018-02-12T00:00:00"/>
    <x v="12"/>
    <n v="46"/>
    <n v="100"/>
    <n v="1"/>
    <n v="46"/>
    <n v="46"/>
    <n v="46"/>
    <s v="AC"/>
    <x v="3"/>
    <x v="10"/>
    <m/>
    <m/>
    <m/>
    <m/>
    <m/>
    <m/>
    <x v="0"/>
    <s v=" "/>
    <n v="100"/>
    <s v="Sonia Tamayo"/>
    <x v="30"/>
    <x v="0"/>
    <x v="0"/>
    <x v="0"/>
  </r>
  <r>
    <n v="33"/>
    <s v="FILA_33"/>
    <s v="2017-11-22"/>
    <s v="126"/>
    <s v="2017 2017"/>
    <x v="6"/>
    <s v="02 - AUDITORIA DE DESEMPEÑO"/>
    <s v="Control Gestión"/>
    <s v="N/A"/>
    <x v="0"/>
    <x v="29"/>
    <x v="30"/>
    <x v="0"/>
    <x v="31"/>
    <m/>
    <x v="30"/>
    <x v="30"/>
    <x v="0"/>
    <d v="2017-11-22T00:00:00"/>
    <x v="13"/>
    <n v="52"/>
    <n v="100"/>
    <n v="1"/>
    <n v="52"/>
    <n v="52"/>
    <n v="52"/>
    <s v="AC"/>
    <x v="0"/>
    <x v="0"/>
    <m/>
    <m/>
    <m/>
    <m/>
    <m/>
    <m/>
    <x v="0"/>
    <s v=" "/>
    <n v="100"/>
    <s v="Miguel Pardo"/>
    <x v="31"/>
    <x v="0"/>
    <x v="0"/>
    <x v="0"/>
  </r>
  <r>
    <n v="34"/>
    <s v="FILA_34"/>
    <s v="2018-01-29"/>
    <s v="126"/>
    <s v="2017 2017"/>
    <x v="7"/>
    <s v="02 - AUDITORIA DE DESEMPEÑO"/>
    <s v="Control Gestión"/>
    <s v="N/A"/>
    <x v="0"/>
    <x v="30"/>
    <x v="31"/>
    <x v="0"/>
    <x v="32"/>
    <m/>
    <x v="31"/>
    <x v="31"/>
    <x v="3"/>
    <d v="2018-02-12T00:00:00"/>
    <x v="12"/>
    <n v="46"/>
    <n v="100"/>
    <n v="1"/>
    <n v="46"/>
    <n v="46"/>
    <n v="46"/>
    <s v="AC"/>
    <x v="3"/>
    <x v="10"/>
    <m/>
    <m/>
    <m/>
    <m/>
    <m/>
    <m/>
    <x v="0"/>
    <m/>
    <n v="100"/>
    <s v="Sonia Tamayo"/>
    <x v="32"/>
    <x v="0"/>
    <x v="0"/>
    <x v="0"/>
  </r>
  <r>
    <n v="35"/>
    <s v="FILA_35"/>
    <s v="2018-01-29"/>
    <s v="126"/>
    <s v="2017 2017"/>
    <x v="7"/>
    <s v="02 - AUDITORIA DE DESEMPEÑO"/>
    <s v="Control Gestión"/>
    <s v="N/A"/>
    <x v="0"/>
    <x v="30"/>
    <x v="32"/>
    <x v="1"/>
    <x v="33"/>
    <m/>
    <x v="32"/>
    <x v="32"/>
    <x v="3"/>
    <d v="2018-02-12T00:00:00"/>
    <x v="12"/>
    <n v="46"/>
    <n v="75"/>
    <n v="0.75"/>
    <n v="34.5"/>
    <n v="34.5"/>
    <n v="46"/>
    <s v="AC"/>
    <x v="2"/>
    <x v="8"/>
    <m/>
    <m/>
    <m/>
    <m/>
    <m/>
    <m/>
    <x v="0"/>
    <m/>
    <n v="75"/>
    <s v="Francisco Romero"/>
    <x v="33"/>
    <x v="3"/>
    <x v="1"/>
    <x v="0"/>
  </r>
  <r>
    <n v="36"/>
    <s v="FILA_36"/>
    <s v="2018-01-29"/>
    <s v="126"/>
    <s v="2017 2017"/>
    <x v="7"/>
    <s v="02 - AUDITORIA DE DESEMPEÑO"/>
    <s v="Control Gestión"/>
    <s v="N/A"/>
    <x v="0"/>
    <x v="30"/>
    <x v="33"/>
    <x v="2"/>
    <x v="34"/>
    <m/>
    <x v="6"/>
    <x v="33"/>
    <x v="3"/>
    <d v="2018-02-12T00:00:00"/>
    <x v="12"/>
    <n v="46"/>
    <n v="100"/>
    <n v="1"/>
    <n v="46"/>
    <n v="46"/>
    <n v="46"/>
    <s v="AC"/>
    <x v="2"/>
    <x v="8"/>
    <m/>
    <m/>
    <m/>
    <m/>
    <m/>
    <m/>
    <x v="1"/>
    <s v="Se observa que mediante forest 2018IE290790 y 2018IE296275 la SPPA remitió procedimiento “Formulación, ajustes y/o actualizaciones de planes de manejo ambiental de las áreas protegidas del Distrito Capital- 126PM02-PR13”. versión 6. "/>
    <n v="100"/>
    <s v="Francisco Romero"/>
    <x v="34"/>
    <x v="0"/>
    <x v="0"/>
    <x v="0"/>
  </r>
  <r>
    <n v="37"/>
    <s v="FILA_37"/>
    <s v="2018-01-29"/>
    <s v="126"/>
    <s v="2017 2017"/>
    <x v="7"/>
    <s v="02 - AUDITORIA DE DESEMPEÑO"/>
    <s v="Control Gestión"/>
    <s v="N/A"/>
    <x v="1"/>
    <x v="31"/>
    <x v="34"/>
    <x v="0"/>
    <x v="35"/>
    <m/>
    <x v="33"/>
    <x v="34"/>
    <x v="3"/>
    <d v="2018-02-12T00:00:00"/>
    <x v="12"/>
    <n v="46"/>
    <n v="100"/>
    <n v="1"/>
    <n v="46"/>
    <n v="46"/>
    <n v="46"/>
    <s v="AC"/>
    <x v="3"/>
    <x v="10"/>
    <m/>
    <m/>
    <m/>
    <m/>
    <m/>
    <m/>
    <x v="0"/>
    <s v=" "/>
    <n v="100"/>
    <s v="Sonia Tamayo"/>
    <x v="35"/>
    <x v="0"/>
    <x v="0"/>
    <x v="0"/>
  </r>
  <r>
    <n v="38"/>
    <s v="FILA_38"/>
    <s v="2018-01-29"/>
    <s v="126"/>
    <s v="2017 2017"/>
    <x v="7"/>
    <s v="02 - AUDITORIA DE DESEMPEÑO"/>
    <s v="Control Gestión"/>
    <s v="N/A"/>
    <x v="2"/>
    <x v="32"/>
    <x v="35"/>
    <x v="0"/>
    <x v="36"/>
    <m/>
    <x v="34"/>
    <x v="35"/>
    <x v="3"/>
    <d v="2018-02-12T00:00:00"/>
    <x v="12"/>
    <n v="46"/>
    <n v="100"/>
    <n v="1"/>
    <n v="46"/>
    <n v="46"/>
    <n v="46"/>
    <s v="AC"/>
    <x v="3"/>
    <x v="10"/>
    <m/>
    <m/>
    <m/>
    <m/>
    <m/>
    <m/>
    <x v="0"/>
    <s v="mediante rad 2018IE244875 de 19-10-2018 la SGCD solicita el PM y su seguimiento"/>
    <n v="100"/>
    <s v="Sonia Tamayo"/>
    <x v="36"/>
    <x v="0"/>
    <x v="0"/>
    <x v="0"/>
  </r>
  <r>
    <n v="39"/>
    <s v="FILA_39"/>
    <s v="2018-01-29"/>
    <s v="126"/>
    <s v="2017 2017"/>
    <x v="7"/>
    <s v="02 - AUDITORIA DE DESEMPEÑO"/>
    <s v="Control Gestión"/>
    <s v="N/A"/>
    <x v="2"/>
    <x v="32"/>
    <x v="36"/>
    <x v="1"/>
    <x v="37"/>
    <m/>
    <x v="35"/>
    <x v="36"/>
    <x v="6"/>
    <d v="2018-02-12T00:00:00"/>
    <x v="12"/>
    <n v="46"/>
    <n v="100"/>
    <n v="1"/>
    <n v="46"/>
    <n v="46"/>
    <n v="46"/>
    <s v="AC"/>
    <x v="3"/>
    <x v="10"/>
    <m/>
    <m/>
    <m/>
    <m/>
    <m/>
    <m/>
    <x v="0"/>
    <s v="mediante rad 2018IE244875 de 19-10-2018 la SGCD solicita el PM y su seguimiento"/>
    <n v="100"/>
    <s v="Sonia Tamayo"/>
    <x v="37"/>
    <x v="0"/>
    <x v="0"/>
    <x v="0"/>
  </r>
  <r>
    <n v="40"/>
    <s v="FILA_40"/>
    <s v="2018-01-29"/>
    <s v="126"/>
    <s v="2017 2017"/>
    <x v="7"/>
    <s v="02 - AUDITORIA DE DESEMPEÑO"/>
    <s v="Control Gestión"/>
    <s v="N/A"/>
    <x v="3"/>
    <x v="33"/>
    <x v="37"/>
    <x v="0"/>
    <x v="38"/>
    <m/>
    <x v="36"/>
    <x v="37"/>
    <x v="3"/>
    <d v="2018-02-12T00:00:00"/>
    <x v="12"/>
    <n v="46"/>
    <n v="100"/>
    <n v="1"/>
    <n v="46"/>
    <n v="46"/>
    <n v="46"/>
    <s v="AC"/>
    <x v="1"/>
    <x v="11"/>
    <m/>
    <m/>
    <m/>
    <m/>
    <m/>
    <m/>
    <x v="1"/>
    <m/>
    <n v="100"/>
    <s v="Sonia Tamayo"/>
    <x v="38"/>
    <x v="0"/>
    <x v="0"/>
    <x v="0"/>
  </r>
  <r>
    <n v="41"/>
    <s v="FILA_41"/>
    <s v="2017-11-22"/>
    <s v="126"/>
    <s v="2017 2017"/>
    <x v="6"/>
    <s v="02 - AUDITORIA DE DESEMPEÑO"/>
    <s v="Control Gestión"/>
    <s v="N/A"/>
    <x v="3"/>
    <x v="34"/>
    <x v="38"/>
    <x v="0"/>
    <x v="39"/>
    <m/>
    <x v="37"/>
    <x v="6"/>
    <x v="0"/>
    <d v="2017-11-22T00:00:00"/>
    <x v="13"/>
    <n v="52"/>
    <n v="50"/>
    <n v="1"/>
    <n v="52"/>
    <n v="52"/>
    <n v="52"/>
    <s v="AC"/>
    <x v="0"/>
    <x v="0"/>
    <m/>
    <m/>
    <m/>
    <m/>
    <m/>
    <m/>
    <x v="0"/>
    <s v=" "/>
    <n v="50"/>
    <s v="Miguel Pardo"/>
    <x v="39"/>
    <x v="5"/>
    <x v="1"/>
    <x v="0"/>
  </r>
  <r>
    <n v="42"/>
    <s v="FILA_42"/>
    <s v="2017-11-22"/>
    <s v="126"/>
    <s v="2017 2017"/>
    <x v="6"/>
    <s v="02 - AUDITORIA DE DESEMPEÑO"/>
    <s v="Control Gestión"/>
    <s v="N/A"/>
    <x v="23"/>
    <x v="35"/>
    <x v="39"/>
    <x v="0"/>
    <x v="40"/>
    <m/>
    <x v="38"/>
    <x v="38"/>
    <x v="0"/>
    <d v="2017-11-22T00:00:00"/>
    <x v="13"/>
    <n v="52"/>
    <n v="50"/>
    <n v="1"/>
    <n v="52"/>
    <n v="52"/>
    <n v="52"/>
    <s v="AC"/>
    <x v="0"/>
    <x v="0"/>
    <m/>
    <m/>
    <m/>
    <m/>
    <m/>
    <m/>
    <x v="0"/>
    <s v="mediante rad 2018IE244875 de 19-10-2018 la SGCD solicita el PM y su seguimiento"/>
    <n v="50"/>
    <s v="Miguel Pardo"/>
    <x v="40"/>
    <x v="5"/>
    <x v="1"/>
    <x v="0"/>
  </r>
  <r>
    <n v="43"/>
    <s v="FILA_43"/>
    <s v="2018-01-29"/>
    <s v="126"/>
    <s v="2017 2017"/>
    <x v="7"/>
    <s v="02 - AUDITORIA DE DESEMPEÑO"/>
    <s v="Control Gestión"/>
    <s v="N/A"/>
    <x v="23"/>
    <x v="36"/>
    <x v="40"/>
    <x v="0"/>
    <x v="41"/>
    <m/>
    <x v="39"/>
    <x v="39"/>
    <x v="3"/>
    <d v="2018-02-12T00:00:00"/>
    <x v="12"/>
    <n v="46"/>
    <n v="100"/>
    <n v="1"/>
    <n v="46"/>
    <n v="46"/>
    <n v="46"/>
    <s v="AC"/>
    <x v="3"/>
    <x v="10"/>
    <m/>
    <m/>
    <m/>
    <m/>
    <m/>
    <m/>
    <x v="0"/>
    <s v="mediante rad 2018IE244875 de 19-10-2018 la SGCD solicita el PM y su seguimiento"/>
    <n v="100"/>
    <s v="Sonia Tamayo"/>
    <x v="41"/>
    <x v="0"/>
    <x v="0"/>
    <x v="0"/>
  </r>
  <r>
    <n v="44"/>
    <s v="FILA_44"/>
    <s v="2017-11-22"/>
    <s v="126"/>
    <s v="2017 2017"/>
    <x v="6"/>
    <s v="02 - AUDITORIA DE DESEMPEÑO"/>
    <s v="Control Gestión"/>
    <s v="N/A"/>
    <x v="4"/>
    <x v="37"/>
    <x v="41"/>
    <x v="0"/>
    <x v="42"/>
    <m/>
    <x v="40"/>
    <x v="40"/>
    <x v="0"/>
    <d v="2017-11-22T00:00:00"/>
    <x v="13"/>
    <n v="52"/>
    <n v="100"/>
    <n v="1"/>
    <n v="52"/>
    <n v="52"/>
    <n v="52"/>
    <s v="AC"/>
    <x v="0"/>
    <x v="0"/>
    <m/>
    <m/>
    <m/>
    <m/>
    <m/>
    <m/>
    <x v="0"/>
    <s v=" "/>
    <n v="100"/>
    <s v="Miguel Pardo"/>
    <x v="42"/>
    <x v="0"/>
    <x v="0"/>
    <x v="0"/>
  </r>
  <r>
    <n v="45"/>
    <s v="FILA_45"/>
    <s v="2017-11-22"/>
    <s v="126"/>
    <s v="2017 2017"/>
    <x v="6"/>
    <s v="02 - AUDITORIA DE DESEMPEÑO"/>
    <s v="Control Gestión"/>
    <s v="N/A"/>
    <x v="4"/>
    <x v="37"/>
    <x v="42"/>
    <x v="1"/>
    <x v="43"/>
    <m/>
    <x v="37"/>
    <x v="41"/>
    <x v="8"/>
    <d v="2017-11-22T00:00:00"/>
    <x v="13"/>
    <n v="52"/>
    <n v="100"/>
    <n v="1"/>
    <n v="52"/>
    <n v="52"/>
    <n v="52"/>
    <s v="AC"/>
    <x v="0"/>
    <x v="0"/>
    <m/>
    <m/>
    <m/>
    <m/>
    <m/>
    <m/>
    <x v="0"/>
    <s v=" "/>
    <n v="100"/>
    <s v="Miguel Pardo"/>
    <x v="43"/>
    <x v="0"/>
    <x v="0"/>
    <x v="0"/>
  </r>
  <r>
    <n v="46"/>
    <s v="FILA_46"/>
    <s v="2018-01-29"/>
    <s v="126"/>
    <s v="2017 2017"/>
    <x v="7"/>
    <s v="02 - AUDITORIA DE DESEMPEÑO"/>
    <s v="Control Gestión"/>
    <s v="Gestión Contractual"/>
    <x v="24"/>
    <x v="38"/>
    <x v="43"/>
    <x v="0"/>
    <x v="44"/>
    <m/>
    <x v="37"/>
    <x v="6"/>
    <x v="3"/>
    <d v="2018-02-12T00:00:00"/>
    <x v="12"/>
    <n v="46"/>
    <n v="100"/>
    <n v="1"/>
    <n v="46"/>
    <n v="46"/>
    <n v="46"/>
    <s v="AC"/>
    <x v="1"/>
    <x v="12"/>
    <m/>
    <m/>
    <m/>
    <m/>
    <m/>
    <m/>
    <x v="0"/>
    <s v="La DGC reportó mediante correo electronico que solicitó a la SGCD la modificación del procedimiento 126PA04-PR37 V 4,0 Suscripción y legalización de contratos mediante el radicado 2018IE269138, el cual se encuentra en tramite.  "/>
    <n v="100"/>
    <s v="Sara Moyano"/>
    <x v="44"/>
    <x v="0"/>
    <x v="0"/>
    <x v="0"/>
  </r>
  <r>
    <n v="47"/>
    <s v="FILA_47"/>
    <s v="2018-01-29"/>
    <s v="126"/>
    <s v="2017 2017"/>
    <x v="7"/>
    <s v="02 - AUDITORIA DE DESEMPEÑO"/>
    <s v="Control Gestión"/>
    <s v="Gestión Contractual"/>
    <x v="25"/>
    <x v="39"/>
    <x v="44"/>
    <x v="0"/>
    <x v="45"/>
    <m/>
    <x v="41"/>
    <x v="42"/>
    <x v="3"/>
    <d v="2018-02-12T00:00:00"/>
    <x v="12"/>
    <n v="46"/>
    <n v="100"/>
    <n v="1"/>
    <n v="46"/>
    <n v="46"/>
    <n v="46"/>
    <s v="AC"/>
    <x v="1"/>
    <x v="13"/>
    <m/>
    <m/>
    <m/>
    <m/>
    <m/>
    <m/>
    <x v="0"/>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x v="45"/>
    <x v="0"/>
    <x v="0"/>
    <x v="0"/>
  </r>
  <r>
    <n v="48"/>
    <s v="FILA_48"/>
    <s v="2018-01-29"/>
    <s v="126"/>
    <s v="2017 2017"/>
    <x v="7"/>
    <s v="02 - AUDITORIA DE DESEMPEÑO"/>
    <s v="Control Gestión"/>
    <s v="Gestión Contractual"/>
    <x v="25"/>
    <x v="39"/>
    <x v="44"/>
    <x v="1"/>
    <x v="46"/>
    <m/>
    <x v="42"/>
    <x v="43"/>
    <x v="3"/>
    <d v="2018-02-12T00:00:00"/>
    <x v="12"/>
    <n v="46"/>
    <n v="90"/>
    <n v="0.9"/>
    <n v="41.4"/>
    <n v="41.4"/>
    <n v="46"/>
    <s v="AC"/>
    <x v="1"/>
    <x v="13"/>
    <m/>
    <m/>
    <m/>
    <m/>
    <m/>
    <m/>
    <x v="1"/>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90"/>
    <s v="Sara Moyano"/>
    <x v="46"/>
    <x v="2"/>
    <x v="0"/>
    <x v="0"/>
  </r>
  <r>
    <n v="49"/>
    <s v="FILA_49"/>
    <s v="2018-01-29"/>
    <s v="126"/>
    <s v="2017 2017"/>
    <x v="7"/>
    <s v="02 - AUDITORIA DE DESEMPEÑO"/>
    <s v="Control Gestión"/>
    <s v="Gestión Contractual"/>
    <x v="25"/>
    <x v="39"/>
    <x v="45"/>
    <x v="2"/>
    <x v="47"/>
    <m/>
    <x v="37"/>
    <x v="6"/>
    <x v="3"/>
    <d v="2018-02-12T00:00:00"/>
    <x v="12"/>
    <n v="46"/>
    <n v="100"/>
    <n v="1"/>
    <n v="46"/>
    <n v="46"/>
    <n v="46"/>
    <s v="AC"/>
    <x v="2"/>
    <x v="8"/>
    <m/>
    <m/>
    <m/>
    <m/>
    <m/>
    <m/>
    <x v="1"/>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x v="47"/>
    <x v="0"/>
    <x v="0"/>
    <x v="0"/>
  </r>
  <r>
    <n v="50"/>
    <s v="FILA_50"/>
    <s v="2018-01-29"/>
    <s v="126"/>
    <s v="2017 2017"/>
    <x v="7"/>
    <s v="02 - AUDITORIA DE DESEMPEÑO"/>
    <s v="Control Gestión"/>
    <s v="Gestión Contractual"/>
    <x v="26"/>
    <x v="40"/>
    <x v="46"/>
    <x v="0"/>
    <x v="48"/>
    <m/>
    <x v="43"/>
    <x v="44"/>
    <x v="3"/>
    <d v="2018-02-12T00:00:00"/>
    <x v="12"/>
    <n v="46"/>
    <n v="100"/>
    <n v="1"/>
    <n v="46"/>
    <n v="46"/>
    <n v="46"/>
    <s v="AC"/>
    <x v="1"/>
    <x v="12"/>
    <m/>
    <m/>
    <m/>
    <m/>
    <m/>
    <m/>
    <x v="0"/>
    <s v="La DGC mediante correo electronico de fecha 15/01/19 informó que el día 5/03/18 se suscribió el modificatorio 2 y prórroga 2 del convenio 1525 de 2016, con la CAR y Conservation International Foundation, documento que fue verificado."/>
    <n v="100"/>
    <s v="Sara Moyano"/>
    <x v="48"/>
    <x v="0"/>
    <x v="0"/>
    <x v="0"/>
  </r>
  <r>
    <n v="51"/>
    <s v="FILA_51"/>
    <s v="2018-01-29"/>
    <s v="126"/>
    <s v="2017 2017"/>
    <x v="7"/>
    <s v="02 - AUDITORIA DE DESEMPEÑO"/>
    <s v="Control Gestión"/>
    <s v="Gestión Contractual"/>
    <x v="26"/>
    <x v="40"/>
    <x v="46"/>
    <x v="1"/>
    <x v="49"/>
    <m/>
    <x v="37"/>
    <x v="45"/>
    <x v="3"/>
    <d v="2018-02-12T00:00:00"/>
    <x v="12"/>
    <n v="46"/>
    <n v="100"/>
    <n v="1"/>
    <n v="46"/>
    <n v="46"/>
    <n v="46"/>
    <s v="AC"/>
    <x v="1"/>
    <x v="12"/>
    <m/>
    <m/>
    <m/>
    <m/>
    <m/>
    <m/>
    <x v="0"/>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x v="49"/>
    <x v="0"/>
    <x v="0"/>
    <x v="0"/>
  </r>
  <r>
    <n v="52"/>
    <s v="FILA_52"/>
    <s v="2018-01-29"/>
    <s v="126"/>
    <s v="2017 2017"/>
    <x v="7"/>
    <s v="02 - AUDITORIA DE DESEMPEÑO"/>
    <s v="Control Gestión"/>
    <s v="Gestión Contractual"/>
    <x v="21"/>
    <x v="41"/>
    <x v="47"/>
    <x v="0"/>
    <x v="50"/>
    <m/>
    <x v="44"/>
    <x v="46"/>
    <x v="3"/>
    <d v="2018-02-12T00:00:00"/>
    <x v="12"/>
    <n v="46"/>
    <n v="100"/>
    <n v="1"/>
    <n v="46"/>
    <n v="46"/>
    <n v="46"/>
    <s v="AC"/>
    <x v="1"/>
    <x v="12"/>
    <m/>
    <m/>
    <m/>
    <m/>
    <m/>
    <m/>
    <x v="0"/>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x v="50"/>
    <x v="0"/>
    <x v="0"/>
    <x v="0"/>
  </r>
  <r>
    <n v="53"/>
    <s v="FILA_53"/>
    <s v="2018-01-29"/>
    <s v="126"/>
    <s v="2017 2017"/>
    <x v="7"/>
    <s v="02 - AUDITORIA DE DESEMPEÑO"/>
    <s v="Control Gestión"/>
    <s v="Gestión Contractual"/>
    <x v="27"/>
    <x v="42"/>
    <x v="48"/>
    <x v="0"/>
    <x v="51"/>
    <m/>
    <x v="45"/>
    <x v="47"/>
    <x v="3"/>
    <d v="2018-02-12T00:00:00"/>
    <x v="12"/>
    <n v="46"/>
    <n v="100"/>
    <n v="1"/>
    <n v="46"/>
    <n v="46"/>
    <n v="46"/>
    <s v="AC"/>
    <x v="3"/>
    <x v="10"/>
    <m/>
    <m/>
    <m/>
    <m/>
    <m/>
    <m/>
    <x v="0"/>
    <s v=" "/>
    <n v="100"/>
    <s v="Sonia Tamayo"/>
    <x v="51"/>
    <x v="0"/>
    <x v="0"/>
    <x v="0"/>
  </r>
  <r>
    <n v="54"/>
    <s v="FILA_54"/>
    <s v="2018-01-29"/>
    <s v="126"/>
    <s v="2017 2017"/>
    <x v="7"/>
    <s v="02 - AUDITORIA DE DESEMPEÑO"/>
    <s v="Control Gestión"/>
    <s v="Gestión Contractual"/>
    <x v="28"/>
    <x v="43"/>
    <x v="49"/>
    <x v="0"/>
    <x v="52"/>
    <m/>
    <x v="46"/>
    <x v="48"/>
    <x v="3"/>
    <d v="2018-02-12T00:00:00"/>
    <x v="12"/>
    <n v="46"/>
    <n v="100"/>
    <n v="1"/>
    <n v="46"/>
    <n v="46"/>
    <n v="46"/>
    <s v="AC"/>
    <x v="3"/>
    <x v="14"/>
    <m/>
    <m/>
    <m/>
    <m/>
    <m/>
    <m/>
    <x v="0"/>
    <s v="mediante rad 2018IE244875 de 19-10-2018 la SGCD solicita el PM y su seguimiento"/>
    <n v="100"/>
    <s v="Sonia Tamayo"/>
    <x v="52"/>
    <x v="0"/>
    <x v="0"/>
    <x v="0"/>
  </r>
  <r>
    <n v="55"/>
    <s v="FILA_55"/>
    <s v="2018-01-29"/>
    <s v="126"/>
    <s v="2017 2017"/>
    <x v="7"/>
    <s v="02 - AUDITORIA DE DESEMPEÑO"/>
    <s v="Control Gestión"/>
    <s v="Gestión Contractual"/>
    <x v="28"/>
    <x v="43"/>
    <x v="49"/>
    <x v="1"/>
    <x v="53"/>
    <m/>
    <x v="47"/>
    <x v="49"/>
    <x v="3"/>
    <d v="2018-03-01T00:00:00"/>
    <x v="12"/>
    <n v="43.571428571428569"/>
    <n v="100"/>
    <n v="1"/>
    <n v="43.571428571428569"/>
    <n v="43.571428571428569"/>
    <n v="43.571428571428569"/>
    <s v="AC"/>
    <x v="3"/>
    <x v="14"/>
    <m/>
    <m/>
    <m/>
    <m/>
    <m/>
    <m/>
    <x v="0"/>
    <s v="mediante rad 2018IE244875 de 19-10-2018 la SGCD solicita el PM y su seguimiento"/>
    <n v="100"/>
    <s v="Sonia Tamayo"/>
    <x v="53"/>
    <x v="0"/>
    <x v="0"/>
    <x v="0"/>
  </r>
  <r>
    <n v="56"/>
    <s v="FILA_56"/>
    <s v="2018-01-29"/>
    <s v="126"/>
    <s v="2017 2017"/>
    <x v="7"/>
    <s v="02 - AUDITORIA DE DESEMPEÑO"/>
    <s v="Control Gestión"/>
    <s v="Gestión Contractual"/>
    <x v="29"/>
    <x v="44"/>
    <x v="50"/>
    <x v="0"/>
    <x v="54"/>
    <m/>
    <x v="48"/>
    <x v="50"/>
    <x v="3"/>
    <d v="2018-02-12T00:00:00"/>
    <x v="12"/>
    <n v="46"/>
    <n v="100"/>
    <n v="1"/>
    <n v="46"/>
    <n v="46"/>
    <n v="46"/>
    <s v="AC"/>
    <x v="3"/>
    <x v="10"/>
    <m/>
    <m/>
    <m/>
    <m/>
    <m/>
    <m/>
    <x v="0"/>
    <s v=" "/>
    <n v="100"/>
    <s v="Sonia Tamayo"/>
    <x v="54"/>
    <x v="0"/>
    <x v="0"/>
    <x v="0"/>
  </r>
  <r>
    <n v="57"/>
    <s v="FILA_57"/>
    <s v="2018-01-29"/>
    <s v="126"/>
    <s v="2017 2017"/>
    <x v="7"/>
    <s v="02 - AUDITORIA DE DESEMPEÑO"/>
    <s v="Control de Resultados"/>
    <s v="Planes, Programas y Proyectos"/>
    <x v="22"/>
    <x v="45"/>
    <x v="51"/>
    <x v="0"/>
    <x v="55"/>
    <m/>
    <x v="49"/>
    <x v="51"/>
    <x v="3"/>
    <d v="2018-02-12T00:00:00"/>
    <x v="12"/>
    <n v="46"/>
    <n v="86"/>
    <n v="0.86"/>
    <n v="39.56"/>
    <n v="39.56"/>
    <n v="46"/>
    <s v="AC"/>
    <x v="3"/>
    <x v="10"/>
    <m/>
    <m/>
    <m/>
    <m/>
    <m/>
    <m/>
    <x v="0"/>
    <s v="mediante rad 2018IE244875 de 19-10-2018 la SGCD solicita el PM y su seguimiento"/>
    <n v="86"/>
    <s v="Sonia Tamayo"/>
    <x v="55"/>
    <x v="6"/>
    <x v="1"/>
    <x v="0"/>
  </r>
  <r>
    <n v="58"/>
    <s v="FILA_58"/>
    <s v="2017-11-22"/>
    <s v="126"/>
    <s v="2017 2017"/>
    <x v="6"/>
    <s v="02 - AUDITORIA DE DESEMPEÑO"/>
    <s v="Control Gestión"/>
    <s v="Control Fiscal Interno"/>
    <x v="22"/>
    <x v="46"/>
    <x v="52"/>
    <x v="0"/>
    <x v="56"/>
    <m/>
    <x v="50"/>
    <x v="52"/>
    <x v="0"/>
    <d v="2017-11-22T00:00:00"/>
    <x v="13"/>
    <n v="52"/>
    <n v="100"/>
    <n v="1"/>
    <n v="52"/>
    <n v="52"/>
    <n v="52"/>
    <s v="AC"/>
    <x v="0"/>
    <x v="0"/>
    <m/>
    <m/>
    <m/>
    <m/>
    <m/>
    <m/>
    <x v="0"/>
    <s v=" "/>
    <n v="100"/>
    <s v="Miguel Pardo"/>
    <x v="29"/>
    <x v="0"/>
    <x v="0"/>
    <x v="0"/>
  </r>
  <r>
    <n v="59"/>
    <s v="FILA_59"/>
    <d v="2018-09-18T00:00:00"/>
    <s v="126"/>
    <s v="2018 2018"/>
    <x v="8"/>
    <s v="01 - AUDITORIA DE REGULARIDAD"/>
    <s v="Control de Gestión"/>
    <s v="Gestión Contractual"/>
    <x v="30"/>
    <x v="47"/>
    <x v="53"/>
    <x v="0"/>
    <x v="57"/>
    <m/>
    <x v="51"/>
    <x v="9"/>
    <x v="0"/>
    <d v="2018-10-01T00:00:00"/>
    <x v="14"/>
    <n v="50.142857142857146"/>
    <n v="0"/>
    <n v="0"/>
    <n v="0"/>
    <n v="0"/>
    <n v="0"/>
    <s v="AC"/>
    <x v="1"/>
    <x v="3"/>
    <m/>
    <m/>
    <m/>
    <m/>
    <m/>
    <m/>
    <x v="0"/>
    <m/>
    <n v="0"/>
    <s v="Sara Moyano"/>
    <x v="56"/>
    <x v="7"/>
    <x v="2"/>
    <x v="0"/>
  </r>
  <r>
    <n v="60"/>
    <s v="FILA_60"/>
    <d v="2018-09-18T00:00:00"/>
    <s v="126"/>
    <s v="2018 2018"/>
    <x v="8"/>
    <s v="01 - AUDITORIA DE REGULARIDAD"/>
    <s v="Control de Gestión"/>
    <s v="Gestión Contractual"/>
    <x v="30"/>
    <x v="47"/>
    <x v="53"/>
    <x v="1"/>
    <x v="58"/>
    <m/>
    <x v="52"/>
    <x v="53"/>
    <x v="9"/>
    <d v="2018-10-01T00:00:00"/>
    <x v="14"/>
    <n v="50.142857142857146"/>
    <n v="0"/>
    <n v="0"/>
    <n v="0"/>
    <n v="0"/>
    <n v="0"/>
    <s v="AC"/>
    <x v="1"/>
    <x v="3"/>
    <m/>
    <m/>
    <m/>
    <m/>
    <m/>
    <m/>
    <x v="0"/>
    <m/>
    <n v="0"/>
    <s v="Sara Moyano"/>
    <x v="56"/>
    <x v="7"/>
    <x v="2"/>
    <x v="0"/>
  </r>
  <r>
    <n v="61"/>
    <s v="FILA_61"/>
    <d v="2018-09-18T00:00:00"/>
    <s v="126"/>
    <s v="2018 2018"/>
    <x v="8"/>
    <s v="01 - AUDITORIA DE REGULARIDAD"/>
    <s v="Control de Gestión"/>
    <s v="Gestión Contractual"/>
    <x v="31"/>
    <x v="48"/>
    <x v="54"/>
    <x v="0"/>
    <x v="59"/>
    <m/>
    <x v="53"/>
    <x v="54"/>
    <x v="0"/>
    <d v="2018-10-01T00:00:00"/>
    <x v="14"/>
    <n v="50.142857142857146"/>
    <n v="0"/>
    <n v="0"/>
    <n v="0"/>
    <n v="0"/>
    <n v="0"/>
    <s v="AC"/>
    <x v="1"/>
    <x v="5"/>
    <m/>
    <m/>
    <m/>
    <m/>
    <m/>
    <m/>
    <x v="0"/>
    <s v=" "/>
    <n v="0"/>
    <s v="Sara Moyano"/>
    <x v="57"/>
    <x v="7"/>
    <x v="2"/>
    <x v="0"/>
  </r>
  <r>
    <n v="62"/>
    <s v="FILA_62"/>
    <d v="2018-09-18T00:00:00"/>
    <s v="126"/>
    <s v="2018 2018"/>
    <x v="8"/>
    <s v="01 - AUDITORIA DE REGULARIDAD"/>
    <s v="Control de Gestión"/>
    <s v="Gestión Contractual"/>
    <x v="32"/>
    <x v="49"/>
    <x v="55"/>
    <x v="0"/>
    <x v="60"/>
    <m/>
    <x v="54"/>
    <x v="55"/>
    <x v="0"/>
    <d v="2018-10-01T00:00:00"/>
    <x v="14"/>
    <n v="50.142857142857146"/>
    <n v="0"/>
    <n v="0"/>
    <n v="0"/>
    <n v="0"/>
    <n v="0"/>
    <s v="AC"/>
    <x v="1"/>
    <x v="5"/>
    <m/>
    <m/>
    <m/>
    <m/>
    <m/>
    <m/>
    <x v="0"/>
    <s v=" "/>
    <n v="0"/>
    <s v="Sara Moyano"/>
    <x v="57"/>
    <x v="7"/>
    <x v="2"/>
    <x v="0"/>
  </r>
  <r>
    <n v="63"/>
    <s v="FILA_63"/>
    <d v="2018-09-18T00:00:00"/>
    <s v="126"/>
    <s v="2018 2018"/>
    <x v="8"/>
    <s v="01 - AUDITORIA DE REGULARIDAD"/>
    <s v="Control de Gestión"/>
    <s v="Gestión Contractual"/>
    <x v="32"/>
    <x v="49"/>
    <x v="55"/>
    <x v="1"/>
    <x v="61"/>
    <m/>
    <x v="6"/>
    <x v="56"/>
    <x v="0"/>
    <d v="2018-10-01T00:00:00"/>
    <x v="14"/>
    <n v="50.142857142857146"/>
    <n v="0"/>
    <n v="0"/>
    <n v="0"/>
    <n v="0"/>
    <n v="0"/>
    <s v="AC"/>
    <x v="1"/>
    <x v="5"/>
    <m/>
    <m/>
    <m/>
    <m/>
    <m/>
    <m/>
    <x v="0"/>
    <s v=" "/>
    <n v="0"/>
    <s v="Sara Moyano"/>
    <x v="57"/>
    <x v="7"/>
    <x v="2"/>
    <x v="0"/>
  </r>
  <r>
    <n v="64"/>
    <s v="FILA_64"/>
    <d v="2018-09-18T00:00:00"/>
    <s v="126"/>
    <s v="2018 2018"/>
    <x v="8"/>
    <s v="01 - AUDITORIA DE REGULARIDAD"/>
    <s v="Control de Gestión"/>
    <s v="Gestión Contractual"/>
    <x v="32"/>
    <x v="49"/>
    <x v="55"/>
    <x v="2"/>
    <x v="62"/>
    <m/>
    <x v="55"/>
    <x v="57"/>
    <x v="0"/>
    <d v="2018-10-01T00:00:00"/>
    <x v="14"/>
    <n v="50.142857142857146"/>
    <n v="0"/>
    <n v="0"/>
    <n v="0"/>
    <n v="0"/>
    <n v="0"/>
    <s v="AC"/>
    <x v="1"/>
    <x v="5"/>
    <m/>
    <m/>
    <m/>
    <m/>
    <m/>
    <m/>
    <x v="0"/>
    <s v=" "/>
    <n v="0"/>
    <s v="Sara Moyano"/>
    <x v="57"/>
    <x v="7"/>
    <x v="2"/>
    <x v="0"/>
  </r>
  <r>
    <n v="65"/>
    <s v="FILA_65"/>
    <d v="2018-09-18T00:00:00"/>
    <s v="126"/>
    <s v="2018 2018"/>
    <x v="8"/>
    <s v="01 - AUDITORIA DE REGULARIDAD"/>
    <s v="Control de Gestión"/>
    <s v="Control Fiscal Interno"/>
    <x v="33"/>
    <x v="50"/>
    <x v="56"/>
    <x v="0"/>
    <x v="63"/>
    <m/>
    <x v="56"/>
    <x v="58"/>
    <x v="0"/>
    <d v="2018-10-01T00:00:00"/>
    <x v="14"/>
    <n v="50.142857142857146"/>
    <n v="100"/>
    <n v="1"/>
    <n v="50.142857142857146"/>
    <n v="0"/>
    <n v="0"/>
    <s v="AC"/>
    <x v="4"/>
    <x v="15"/>
    <m/>
    <m/>
    <m/>
    <m/>
    <m/>
    <m/>
    <x v="0"/>
    <s v="Se solicita via correo electronico al enlace información de avance"/>
    <n v="100"/>
    <s v="Francisco Romero"/>
    <x v="58"/>
    <x v="0"/>
    <x v="0"/>
    <x v="0"/>
  </r>
  <r>
    <n v="66"/>
    <s v="FILA_66"/>
    <d v="2018-09-18T00:00:00"/>
    <s v="126"/>
    <s v="2018 2018"/>
    <x v="8"/>
    <s v="01 - AUDITORIA DE REGULARIDAD"/>
    <s v="Control de Gestión"/>
    <s v="Control Fiscal Interno"/>
    <x v="33"/>
    <x v="50"/>
    <x v="56"/>
    <x v="1"/>
    <x v="64"/>
    <m/>
    <x v="57"/>
    <x v="59"/>
    <x v="9"/>
    <d v="2018-10-01T00:00:00"/>
    <x v="14"/>
    <n v="50.142857142857146"/>
    <n v="100"/>
    <n v="1"/>
    <n v="50.142857142857146"/>
    <n v="0"/>
    <n v="0"/>
    <s v="AC"/>
    <x v="4"/>
    <x v="15"/>
    <m/>
    <m/>
    <m/>
    <m/>
    <m/>
    <m/>
    <x v="0"/>
    <s v="Se solicita via correo electronico al enlace información de avance"/>
    <n v="100"/>
    <s v="Francisco Romero"/>
    <x v="59"/>
    <x v="0"/>
    <x v="0"/>
    <x v="0"/>
  </r>
  <r>
    <n v="67"/>
    <s v="FILA_67"/>
    <d v="2018-09-18T00:00:00"/>
    <s v="126"/>
    <s v="2018 2018"/>
    <x v="8"/>
    <s v="01 - AUDITORIA DE REGULARIDAD"/>
    <s v="Control de Gestión"/>
    <s v="Control Fiscal Interno"/>
    <x v="33"/>
    <x v="50"/>
    <x v="56"/>
    <x v="2"/>
    <x v="65"/>
    <m/>
    <x v="58"/>
    <x v="60"/>
    <x v="10"/>
    <d v="2018-10-01T00:00:00"/>
    <x v="14"/>
    <n v="50.142857142857146"/>
    <n v="0"/>
    <n v="0"/>
    <n v="0"/>
    <n v="0"/>
    <n v="0"/>
    <s v="AC"/>
    <x v="4"/>
    <x v="15"/>
    <m/>
    <m/>
    <m/>
    <m/>
    <m/>
    <m/>
    <x v="0"/>
    <s v="Se solicita via correo electronico al enlace información de avance"/>
    <n v="0"/>
    <s v="Francisco Romero"/>
    <x v="60"/>
    <x v="7"/>
    <x v="2"/>
    <x v="0"/>
  </r>
  <r>
    <n v="68"/>
    <s v="FILA_68"/>
    <d v="2018-09-18T00:00:00"/>
    <s v="126"/>
    <s v="2018 2018"/>
    <x v="8"/>
    <s v="01 - AUDITORIA DE REGULARIDAD"/>
    <s v="Control de Gestión"/>
    <s v="Gestión Contractual"/>
    <x v="34"/>
    <x v="51"/>
    <x v="57"/>
    <x v="0"/>
    <x v="66"/>
    <m/>
    <x v="59"/>
    <x v="61"/>
    <x v="0"/>
    <d v="2018-10-01T00:00:00"/>
    <x v="14"/>
    <n v="50.142857142857146"/>
    <n v="0"/>
    <n v="0"/>
    <n v="0"/>
    <n v="0"/>
    <n v="0"/>
    <s v="AC"/>
    <x v="3"/>
    <x v="14"/>
    <m/>
    <m/>
    <m/>
    <m/>
    <m/>
    <m/>
    <x v="0"/>
    <s v=" "/>
    <n v="0"/>
    <s v="Sonia Tamayo"/>
    <x v="61"/>
    <x v="7"/>
    <x v="2"/>
    <x v="0"/>
  </r>
  <r>
    <n v="69"/>
    <s v="FILA_69"/>
    <d v="2018-09-18T00:00:00"/>
    <s v="126"/>
    <s v="2018 2018"/>
    <x v="8"/>
    <s v="01 - AUDITORIA DE REGULARIDAD"/>
    <s v="Control de Gestión"/>
    <s v="Gestión Contractual"/>
    <x v="34"/>
    <x v="51"/>
    <x v="57"/>
    <x v="1"/>
    <x v="67"/>
    <m/>
    <x v="60"/>
    <x v="62"/>
    <x v="0"/>
    <d v="2018-10-01T00:00:00"/>
    <x v="14"/>
    <n v="50.142857142857146"/>
    <n v="0"/>
    <n v="0"/>
    <n v="0"/>
    <n v="0"/>
    <n v="0"/>
    <s v="AC"/>
    <x v="3"/>
    <x v="14"/>
    <m/>
    <m/>
    <m/>
    <m/>
    <m/>
    <m/>
    <x v="0"/>
    <s v=" "/>
    <n v="0"/>
    <s v="Sonia Tamayo"/>
    <x v="61"/>
    <x v="7"/>
    <x v="2"/>
    <x v="0"/>
  </r>
  <r>
    <n v="70"/>
    <s v="FILA_70"/>
    <d v="2018-09-18T00:00:00"/>
    <s v="126"/>
    <s v="2018 2018"/>
    <x v="8"/>
    <s v="01 - AUDITORIA DE REGULARIDAD"/>
    <s v="Control de Resultados"/>
    <s v="Planes, Programas y Proyectos"/>
    <x v="35"/>
    <x v="52"/>
    <x v="58"/>
    <x v="0"/>
    <x v="68"/>
    <m/>
    <x v="61"/>
    <x v="63"/>
    <x v="0"/>
    <d v="2018-10-01T00:00:00"/>
    <x v="14"/>
    <n v="50.142857142857146"/>
    <n v="25"/>
    <n v="1"/>
    <n v="50.142857142857146"/>
    <n v="0"/>
    <n v="0"/>
    <s v="AC"/>
    <x v="3"/>
    <x v="14"/>
    <m/>
    <m/>
    <m/>
    <m/>
    <m/>
    <m/>
    <x v="0"/>
    <s v=" "/>
    <n v="25"/>
    <s v="Sonia Tamayo"/>
    <x v="62"/>
    <x v="8"/>
    <x v="2"/>
    <x v="0"/>
  </r>
  <r>
    <n v="71"/>
    <s v="FILA_71"/>
    <d v="2018-09-18T00:00:00"/>
    <s v="126"/>
    <s v="2018 2018"/>
    <x v="8"/>
    <s v="01 - AUDITORIA DE REGULARIDAD"/>
    <s v="Control de Resultados"/>
    <s v="Planes, Programas y Proyectos"/>
    <x v="36"/>
    <x v="53"/>
    <x v="59"/>
    <x v="0"/>
    <x v="69"/>
    <m/>
    <x v="62"/>
    <x v="64"/>
    <x v="0"/>
    <d v="2018-10-01T00:00:00"/>
    <x v="15"/>
    <n v="25.857142857142858"/>
    <n v="100"/>
    <n v="1"/>
    <n v="25.857142857142858"/>
    <n v="25.857142857142858"/>
    <n v="25.857142857142858"/>
    <s v="AC"/>
    <x v="2"/>
    <x v="8"/>
    <m/>
    <m/>
    <m/>
    <m/>
    <m/>
    <m/>
    <x v="0"/>
    <s v=" "/>
    <n v="100"/>
    <s v="Francisco Romero"/>
    <x v="63"/>
    <x v="0"/>
    <x v="0"/>
    <x v="0"/>
  </r>
  <r>
    <n v="72"/>
    <s v="FILA_72"/>
    <d v="2018-09-18T00:00:00"/>
    <s v="126"/>
    <s v="2018 2018"/>
    <x v="8"/>
    <s v="01 - AUDITORIA DE REGULARIDAD"/>
    <s v="Control de Resultados"/>
    <s v="Planes, Programas y Proyectos"/>
    <x v="36"/>
    <x v="53"/>
    <x v="60"/>
    <x v="1"/>
    <x v="70"/>
    <m/>
    <x v="63"/>
    <x v="65"/>
    <x v="0"/>
    <d v="2018-10-01T00:00:00"/>
    <x v="15"/>
    <n v="25.857142857142858"/>
    <n v="100"/>
    <n v="1"/>
    <n v="25.857142857142858"/>
    <n v="25.857142857142858"/>
    <n v="25.857142857142858"/>
    <s v="AC"/>
    <x v="2"/>
    <x v="8"/>
    <m/>
    <m/>
    <m/>
    <m/>
    <m/>
    <m/>
    <x v="0"/>
    <s v=" "/>
    <n v="100"/>
    <s v="Francisco Romero"/>
    <x v="64"/>
    <x v="0"/>
    <x v="0"/>
    <x v="0"/>
  </r>
  <r>
    <n v="73"/>
    <s v="FILA_73"/>
    <d v="2018-09-18T00:00:00"/>
    <s v="126"/>
    <s v="2018 2018"/>
    <x v="8"/>
    <s v="01 - AUDITORIA DE REGULARIDAD"/>
    <s v="Otros Resultados"/>
    <s v="Cumplimiento Acciones populares "/>
    <x v="37"/>
    <x v="54"/>
    <x v="61"/>
    <x v="0"/>
    <x v="71"/>
    <m/>
    <x v="64"/>
    <x v="66"/>
    <x v="0"/>
    <d v="2018-10-01T00:00:00"/>
    <x v="14"/>
    <n v="50.142857142857146"/>
    <n v="30.2"/>
    <n v="1"/>
    <n v="50.142857142857146"/>
    <n v="0"/>
    <n v="0"/>
    <s v="AC"/>
    <x v="3"/>
    <x v="10"/>
    <m/>
    <m/>
    <m/>
    <m/>
    <m/>
    <m/>
    <x v="0"/>
    <s v=" "/>
    <n v="30.2"/>
    <s v="Sonia Tamayo"/>
    <x v="65"/>
    <x v="9"/>
    <x v="2"/>
    <x v="0"/>
  </r>
  <r>
    <n v="74"/>
    <s v="FILA_74"/>
    <d v="2018-09-18T00:00:00"/>
    <s v="126"/>
    <s v="2018 2018"/>
    <x v="8"/>
    <s v="01 - AUDITORIA DE REGULARIDAD"/>
    <s v="Control de Resultados"/>
    <s v="Planes, Programas y Proyectos"/>
    <x v="38"/>
    <x v="55"/>
    <x v="62"/>
    <x v="0"/>
    <x v="72"/>
    <m/>
    <x v="65"/>
    <x v="67"/>
    <x v="0"/>
    <d v="2018-10-01T00:00:00"/>
    <x v="16"/>
    <n v="38.857142857142854"/>
    <n v="100"/>
    <n v="1"/>
    <n v="38.857142857142854"/>
    <n v="0"/>
    <n v="0"/>
    <s v="AC"/>
    <x v="2"/>
    <x v="16"/>
    <m/>
    <m/>
    <m/>
    <m/>
    <m/>
    <m/>
    <x v="0"/>
    <s v=" "/>
    <n v="100"/>
    <s v="Francisco Romero"/>
    <x v="66"/>
    <x v="0"/>
    <x v="0"/>
    <x v="0"/>
  </r>
  <r>
    <n v="75"/>
    <s v="FILA_75"/>
    <d v="2018-09-18T00:00:00"/>
    <s v="126"/>
    <s v="2018 2018"/>
    <x v="8"/>
    <s v="01 - AUDITORIA DE REGULARIDAD"/>
    <s v="Control de Resultados"/>
    <s v="Planes, Programas y Proyectos"/>
    <x v="38"/>
    <x v="55"/>
    <x v="62"/>
    <x v="1"/>
    <x v="73"/>
    <m/>
    <x v="66"/>
    <x v="68"/>
    <x v="0"/>
    <d v="2018-10-01T00:00:00"/>
    <x v="12"/>
    <n v="13"/>
    <n v="100"/>
    <n v="1"/>
    <n v="13"/>
    <n v="13"/>
    <n v="13"/>
    <s v="AC"/>
    <x v="5"/>
    <x v="17"/>
    <m/>
    <m/>
    <m/>
    <m/>
    <m/>
    <m/>
    <x v="0"/>
    <s v=" "/>
    <n v="100"/>
    <s v="Francisco Romero"/>
    <x v="67"/>
    <x v="0"/>
    <x v="0"/>
    <x v="0"/>
  </r>
  <r>
    <n v="76"/>
    <s v="FILA_76"/>
    <d v="2018-09-18T00:00:00"/>
    <s v="126"/>
    <s v="2018 2018"/>
    <x v="8"/>
    <s v="01 - AUDITORIA DE REGULARIDAD"/>
    <s v="Control de Gestión"/>
    <s v="Gestión Contractual"/>
    <x v="39"/>
    <x v="56"/>
    <x v="63"/>
    <x v="0"/>
    <x v="74"/>
    <m/>
    <x v="67"/>
    <x v="33"/>
    <x v="0"/>
    <d v="2018-10-01T00:00:00"/>
    <x v="14"/>
    <n v="50.142857142857146"/>
    <n v="0"/>
    <n v="0"/>
    <n v="0"/>
    <n v="0"/>
    <n v="0"/>
    <s v="AC"/>
    <x v="6"/>
    <x v="18"/>
    <m/>
    <m/>
    <m/>
    <m/>
    <m/>
    <m/>
    <x v="0"/>
    <s v="Se solicita via correo electronico al enlace información de avance"/>
    <n v="0"/>
    <s v="Francisco Romero"/>
    <x v="68"/>
    <x v="7"/>
    <x v="2"/>
    <x v="0"/>
  </r>
  <r>
    <n v="77"/>
    <s v="FILA_77"/>
    <d v="2018-09-18T00:00:00"/>
    <s v="126"/>
    <s v="2018 2018"/>
    <x v="8"/>
    <s v="01 - AUDITORIA DE REGULARIDAD"/>
    <s v="Control de Gestión"/>
    <s v="Gestión Contractual"/>
    <x v="39"/>
    <x v="56"/>
    <x v="64"/>
    <x v="1"/>
    <x v="75"/>
    <m/>
    <x v="68"/>
    <x v="69"/>
    <x v="0"/>
    <d v="2018-10-01T00:00:00"/>
    <x v="14"/>
    <n v="50.142857142857146"/>
    <n v="0"/>
    <n v="0"/>
    <n v="0"/>
    <n v="0"/>
    <n v="0"/>
    <s v="AC"/>
    <x v="6"/>
    <x v="18"/>
    <m/>
    <m/>
    <m/>
    <m/>
    <m/>
    <m/>
    <x v="0"/>
    <s v="Se solicita via correo electronico al enlace información de avance"/>
    <n v="0"/>
    <s v="Francisco Romero"/>
    <x v="69"/>
    <x v="7"/>
    <x v="2"/>
    <x v="0"/>
  </r>
  <r>
    <n v="78"/>
    <s v="FILA_78"/>
    <d v="2018-09-18T00:00:00"/>
    <s v="126"/>
    <s v="2018 2018"/>
    <x v="8"/>
    <s v="01 - AUDITORIA DE REGULARIDAD"/>
    <s v="Control de Resultados"/>
    <s v="Planes, Programas y Proyectos"/>
    <x v="40"/>
    <x v="57"/>
    <x v="65"/>
    <x v="0"/>
    <x v="76"/>
    <m/>
    <x v="69"/>
    <x v="70"/>
    <x v="0"/>
    <d v="2018-10-01T00:00:00"/>
    <x v="14"/>
    <n v="50.142857142857146"/>
    <n v="60"/>
    <n v="1"/>
    <n v="50.142857142857146"/>
    <n v="0"/>
    <n v="0"/>
    <s v="AC"/>
    <x v="0"/>
    <x v="19"/>
    <m/>
    <m/>
    <m/>
    <m/>
    <m/>
    <m/>
    <x v="0"/>
    <m/>
    <n v="60"/>
    <s v="Miguel Pardo"/>
    <x v="70"/>
    <x v="10"/>
    <x v="2"/>
    <x v="0"/>
  </r>
  <r>
    <n v="79"/>
    <s v="FILA_79"/>
    <d v="2018-09-18T00:00:00"/>
    <s v="126"/>
    <s v="2018 2018"/>
    <x v="8"/>
    <s v="01 - AUDITORIA DE REGULARIDAD"/>
    <s v="Control de Resultados"/>
    <s v="Planes, Programas y Proyectos"/>
    <x v="40"/>
    <x v="57"/>
    <x v="66"/>
    <x v="1"/>
    <x v="77"/>
    <m/>
    <x v="70"/>
    <x v="71"/>
    <x v="0"/>
    <d v="2018-10-01T00:00:00"/>
    <x v="14"/>
    <n v="50.142857142857146"/>
    <n v="0"/>
    <n v="0"/>
    <n v="0"/>
    <n v="0"/>
    <n v="0"/>
    <s v="AC"/>
    <x v="0"/>
    <x v="2"/>
    <m/>
    <m/>
    <m/>
    <m/>
    <m/>
    <m/>
    <x v="0"/>
    <s v=" "/>
    <n v="0"/>
    <s v="Miguel Pardo"/>
    <x v="71"/>
    <x v="7"/>
    <x v="2"/>
    <x v="0"/>
  </r>
  <r>
    <n v="80"/>
    <s v="FILA_80"/>
    <d v="2018-09-18T00:00:00"/>
    <s v="126"/>
    <s v="2018 2018"/>
    <x v="8"/>
    <s v="01 - AUDITORIA DE REGULARIDAD"/>
    <s v="Control de Resultados"/>
    <s v="Planes, Programas y Proyectos"/>
    <x v="40"/>
    <x v="57"/>
    <x v="67"/>
    <x v="2"/>
    <x v="78"/>
    <m/>
    <x v="71"/>
    <x v="72"/>
    <x v="0"/>
    <d v="2018-10-01T00:00:00"/>
    <x v="14"/>
    <n v="50.142857142857146"/>
    <n v="0"/>
    <n v="0"/>
    <n v="0"/>
    <n v="0"/>
    <n v="0"/>
    <s v="AC"/>
    <x v="0"/>
    <x v="2"/>
    <m/>
    <m/>
    <m/>
    <m/>
    <m/>
    <m/>
    <x v="0"/>
    <s v=" "/>
    <n v="0"/>
    <s v="Miguel Pardo"/>
    <x v="72"/>
    <x v="7"/>
    <x v="2"/>
    <x v="0"/>
  </r>
  <r>
    <n v="81"/>
    <s v="FILA_81"/>
    <d v="2018-09-18T00:00:00"/>
    <s v="126"/>
    <s v="2018 2018"/>
    <x v="8"/>
    <s v="01 - AUDITORIA DE REGULARIDAD"/>
    <s v="Control de Resultados"/>
    <s v="Planes, Programas y Proyectos"/>
    <x v="40"/>
    <x v="57"/>
    <x v="68"/>
    <x v="3"/>
    <x v="79"/>
    <m/>
    <x v="72"/>
    <x v="73"/>
    <x v="0"/>
    <d v="2018-10-01T00:00:00"/>
    <x v="14"/>
    <n v="50.142857142857146"/>
    <n v="0"/>
    <n v="0"/>
    <n v="0"/>
    <n v="0"/>
    <n v="0"/>
    <s v="AC"/>
    <x v="0"/>
    <x v="2"/>
    <m/>
    <m/>
    <m/>
    <m/>
    <m/>
    <m/>
    <x v="0"/>
    <s v=" "/>
    <n v="0"/>
    <s v="Miguel Pardo"/>
    <x v="73"/>
    <x v="7"/>
    <x v="2"/>
    <x v="0"/>
  </r>
  <r>
    <n v="82"/>
    <s v="FILA_82"/>
    <d v="2018-09-18T00:00:00"/>
    <s v="126"/>
    <s v="2018 2018"/>
    <x v="8"/>
    <s v="01 - AUDITORIA DE REGULARIDAD"/>
    <s v="Control de Resultados"/>
    <s v="Planes, Programas y Proyectos"/>
    <x v="41"/>
    <x v="58"/>
    <x v="69"/>
    <x v="0"/>
    <x v="80"/>
    <m/>
    <x v="73"/>
    <x v="74"/>
    <x v="0"/>
    <d v="2018-10-01T00:00:00"/>
    <x v="14"/>
    <n v="50.142857142857146"/>
    <n v="0"/>
    <n v="0"/>
    <n v="0"/>
    <n v="0"/>
    <n v="0"/>
    <s v="AC"/>
    <x v="0"/>
    <x v="20"/>
    <m/>
    <m/>
    <m/>
    <m/>
    <m/>
    <m/>
    <x v="0"/>
    <m/>
    <n v="0"/>
    <s v="Miguel Pardo"/>
    <x v="74"/>
    <x v="7"/>
    <x v="2"/>
    <x v="0"/>
  </r>
  <r>
    <n v="83"/>
    <s v="FILA_83"/>
    <s v="2017-05-23"/>
    <s v="126"/>
    <s v="2017 2017"/>
    <x v="1"/>
    <s v="01 - AUDITORIA DE REGULARIDAD"/>
    <s v="Control Gestión"/>
    <s v="Gestión Contractual"/>
    <x v="42"/>
    <x v="59"/>
    <x v="70"/>
    <x v="0"/>
    <x v="81"/>
    <m/>
    <x v="74"/>
    <x v="75"/>
    <x v="0"/>
    <s v="2017-05-24"/>
    <x v="17"/>
    <n v="44.428571428571431"/>
    <n v="100"/>
    <n v="1"/>
    <n v="44.428571428571431"/>
    <n v="0"/>
    <n v="0"/>
    <s v="AC"/>
    <x v="1"/>
    <x v="3"/>
    <m/>
    <m/>
    <m/>
    <m/>
    <m/>
    <m/>
    <x v="0"/>
    <m/>
    <n v="100"/>
    <s v="Sara Moyano"/>
    <x v="75"/>
    <x v="0"/>
    <x v="0"/>
    <x v="0"/>
  </r>
  <r>
    <n v="84"/>
    <s v="FILA_84"/>
    <s v="2017-05-23"/>
    <s v="126"/>
    <s v="2017 2017"/>
    <x v="1"/>
    <s v="01 - AUDITORIA DE REGULARIDAD"/>
    <s v="Control de Resultados"/>
    <s v="Planes, Programas y Proyectos"/>
    <x v="43"/>
    <x v="60"/>
    <x v="71"/>
    <x v="0"/>
    <x v="82"/>
    <m/>
    <x v="75"/>
    <x v="76"/>
    <x v="0"/>
    <s v="2017-05-24"/>
    <x v="17"/>
    <n v="44.428571428571431"/>
    <n v="100"/>
    <n v="1"/>
    <n v="44.428571428571431"/>
    <n v="0"/>
    <n v="0"/>
    <s v="AC"/>
    <x v="1"/>
    <x v="5"/>
    <m/>
    <m/>
    <m/>
    <m/>
    <m/>
    <m/>
    <x v="0"/>
    <s v=" "/>
    <n v="100"/>
    <s v="Sara Moyano"/>
    <x v="76"/>
    <x v="0"/>
    <x v="0"/>
    <x v="0"/>
  </r>
  <r>
    <n v="85"/>
    <s v="FILA_85"/>
    <s v="2017-05-23"/>
    <s v="126"/>
    <s v="2017 2017"/>
    <x v="1"/>
    <s v="01 - AUDITORIA DE REGULARIDAD"/>
    <s v="Control de Resultados"/>
    <s v="Planes, Programas y Proyectos"/>
    <x v="44"/>
    <x v="61"/>
    <x v="72"/>
    <x v="0"/>
    <x v="83"/>
    <m/>
    <x v="76"/>
    <x v="77"/>
    <x v="0"/>
    <s v="2017-05-24"/>
    <x v="17"/>
    <n v="44.428571428571431"/>
    <n v="100"/>
    <n v="1"/>
    <n v="44.428571428571431"/>
    <n v="0"/>
    <n v="0"/>
    <s v="AC"/>
    <x v="1"/>
    <x v="5"/>
    <m/>
    <m/>
    <m/>
    <m/>
    <m/>
    <m/>
    <x v="0"/>
    <s v=" "/>
    <n v="100"/>
    <s v="Sara Moyano"/>
    <x v="76"/>
    <x v="0"/>
    <x v="0"/>
    <x v="0"/>
  </r>
  <r>
    <n v="86"/>
    <s v="FILA_86"/>
    <s v="2017-08-25"/>
    <s v="126"/>
    <s v="2017 2017"/>
    <x v="0"/>
    <s v="02 - AUDITORIA DE DESEMPEÑO"/>
    <s v="Control Gestión"/>
    <s v="Gestión Contractual"/>
    <x v="24"/>
    <x v="62"/>
    <x v="73"/>
    <x v="0"/>
    <x v="84"/>
    <m/>
    <x v="77"/>
    <x v="78"/>
    <x v="0"/>
    <s v="2017-08-28"/>
    <x v="18"/>
    <n v="22.142857142857142"/>
    <n v="100"/>
    <n v="1"/>
    <n v="22.142857142857142"/>
    <n v="0"/>
    <n v="0"/>
    <s v="AC"/>
    <x v="1"/>
    <x v="3"/>
    <m/>
    <m/>
    <m/>
    <m/>
    <m/>
    <m/>
    <x v="0"/>
    <m/>
    <n v="100"/>
    <s v="Sara Moyano"/>
    <x v="77"/>
    <x v="0"/>
    <x v="0"/>
    <x v="0"/>
  </r>
  <r>
    <n v="87"/>
    <s v="FILA_87"/>
    <s v="2017-11-22"/>
    <s v="126"/>
    <s v="2017 2017"/>
    <x v="6"/>
    <s v="02 - AUDITORIA DE DESEMPEÑO"/>
    <s v="Control Gestión"/>
    <s v="Gestión Contractual"/>
    <x v="24"/>
    <x v="63"/>
    <x v="74"/>
    <x v="0"/>
    <x v="85"/>
    <m/>
    <x v="25"/>
    <x v="79"/>
    <x v="0"/>
    <s v="2017-11-22"/>
    <x v="19"/>
    <n v="22.714285714285715"/>
    <n v="100"/>
    <n v="1"/>
    <n v="22.714285714285715"/>
    <n v="0"/>
    <n v="0"/>
    <s v="AC"/>
    <x v="1"/>
    <x v="3"/>
    <m/>
    <m/>
    <m/>
    <m/>
    <m/>
    <m/>
    <x v="0"/>
    <m/>
    <n v="100"/>
    <s v="Sara Moyano"/>
    <x v="78"/>
    <x v="0"/>
    <x v="0"/>
    <x v="0"/>
  </r>
  <r>
    <n v="88"/>
    <s v="FILA_88"/>
    <s v="2017-11-22"/>
    <s v="126"/>
    <s v="2017 2017"/>
    <x v="6"/>
    <s v="02 - AUDITORIA DE DESEMPEÑO"/>
    <s v="Control Gestión"/>
    <s v="Gestión Contractual"/>
    <x v="25"/>
    <x v="64"/>
    <x v="75"/>
    <x v="0"/>
    <x v="86"/>
    <m/>
    <x v="78"/>
    <x v="80"/>
    <x v="0"/>
    <s v="2017-11-22"/>
    <x v="19"/>
    <n v="22.714285714285715"/>
    <n v="100"/>
    <n v="1"/>
    <n v="22.714285714285715"/>
    <n v="0"/>
    <n v="0"/>
    <s v="AC"/>
    <x v="1"/>
    <x v="3"/>
    <m/>
    <m/>
    <m/>
    <m/>
    <m/>
    <m/>
    <x v="0"/>
    <m/>
    <n v="100"/>
    <s v="Sara Moyano"/>
    <x v="79"/>
    <x v="0"/>
    <x v="0"/>
    <x v="0"/>
  </r>
  <r>
    <n v="89"/>
    <s v="FILA_89"/>
    <s v="2017-11-22"/>
    <s v="126"/>
    <s v="2017 2017"/>
    <x v="6"/>
    <s v="02 - AUDITORIA DE DESEMPEÑO"/>
    <s v="Control Gestión"/>
    <s v="Gestión Contractual"/>
    <x v="26"/>
    <x v="65"/>
    <x v="76"/>
    <x v="0"/>
    <x v="87"/>
    <m/>
    <x v="79"/>
    <x v="81"/>
    <x v="0"/>
    <s v="2017-11-22"/>
    <x v="19"/>
    <n v="22.714285714285715"/>
    <n v="100"/>
    <n v="1"/>
    <n v="22.714285714285715"/>
    <n v="0"/>
    <n v="0"/>
    <s v="AC"/>
    <x v="1"/>
    <x v="3"/>
    <m/>
    <m/>
    <m/>
    <m/>
    <m/>
    <m/>
    <x v="0"/>
    <m/>
    <n v="100"/>
    <s v="Sara Moyano"/>
    <x v="80"/>
    <x v="0"/>
    <x v="0"/>
    <x v="0"/>
  </r>
  <r>
    <n v="90"/>
    <s v="FILA_90"/>
    <s v="2017-08-25"/>
    <s v="126"/>
    <s v="2017 2017"/>
    <x v="0"/>
    <s v="02 - AUDITORIA DE DESEMPEÑO"/>
    <s v="Control Gestión"/>
    <s v="Gestión Contractual"/>
    <x v="27"/>
    <x v="66"/>
    <x v="77"/>
    <x v="0"/>
    <x v="84"/>
    <m/>
    <x v="77"/>
    <x v="82"/>
    <x v="0"/>
    <s v="2017-08-28"/>
    <x v="18"/>
    <n v="22.142857142857142"/>
    <n v="100"/>
    <n v="1"/>
    <n v="22.142857142857142"/>
    <n v="0"/>
    <n v="0"/>
    <s v="AC"/>
    <x v="1"/>
    <x v="3"/>
    <m/>
    <m/>
    <m/>
    <m/>
    <m/>
    <m/>
    <x v="0"/>
    <m/>
    <n v="100"/>
    <s v="Sara Moyano"/>
    <x v="81"/>
    <x v="0"/>
    <x v="0"/>
    <x v="0"/>
  </r>
  <r>
    <n v="91"/>
    <s v="FILA_91"/>
    <s v="2017-11-22"/>
    <s v="126"/>
    <s v="2017 2017"/>
    <x v="6"/>
    <s v="02 - AUDITORIA DE DESEMPEÑO"/>
    <s v="Control Gestión"/>
    <s v="Gestión Contractual"/>
    <x v="27"/>
    <x v="67"/>
    <x v="78"/>
    <x v="0"/>
    <x v="88"/>
    <m/>
    <x v="80"/>
    <x v="83"/>
    <x v="0"/>
    <s v="2017-11-22"/>
    <x v="19"/>
    <n v="22.714285714285715"/>
    <n v="100"/>
    <n v="1"/>
    <n v="22.714285714285715"/>
    <n v="0"/>
    <n v="0"/>
    <s v="AC"/>
    <x v="1"/>
    <x v="3"/>
    <m/>
    <m/>
    <m/>
    <m/>
    <m/>
    <m/>
    <x v="0"/>
    <m/>
    <n v="100"/>
    <s v="Sara Moyano"/>
    <x v="82"/>
    <x v="0"/>
    <x v="0"/>
    <x v="0"/>
  </r>
  <r>
    <n v="92"/>
    <s v="FILA_92"/>
    <s v="2017-08-25"/>
    <s v="126"/>
    <s v="2017 2017"/>
    <x v="0"/>
    <s v="02 - AUDITORIA DE DESEMPEÑO"/>
    <s v="Control Gestión"/>
    <s v="Gestión Contractual"/>
    <x v="29"/>
    <x v="68"/>
    <x v="79"/>
    <x v="0"/>
    <x v="89"/>
    <m/>
    <x v="81"/>
    <x v="84"/>
    <x v="0"/>
    <s v="2017-08-28"/>
    <x v="20"/>
    <n v="30.571428571428573"/>
    <n v="100"/>
    <n v="1"/>
    <n v="30.571428571428573"/>
    <n v="0"/>
    <n v="0"/>
    <s v="AC"/>
    <x v="1"/>
    <x v="3"/>
    <m/>
    <m/>
    <m/>
    <m/>
    <m/>
    <m/>
    <x v="0"/>
    <m/>
    <n v="100"/>
    <s v="Sara Moyano"/>
    <x v="83"/>
    <x v="0"/>
    <x v="0"/>
    <x v="0"/>
  </r>
  <r>
    <n v="93"/>
    <s v="FILA_93"/>
    <s v="2017-08-25"/>
    <s v="126"/>
    <s v="2017 2017"/>
    <x v="0"/>
    <s v="02 - AUDITORIA DE DESEMPEÑO"/>
    <s v="Control Gestión"/>
    <s v="Gestión Contractual"/>
    <x v="45"/>
    <x v="69"/>
    <x v="80"/>
    <x v="0"/>
    <x v="90"/>
    <m/>
    <x v="6"/>
    <x v="33"/>
    <x v="0"/>
    <s v="2017-08-28"/>
    <x v="18"/>
    <n v="22.142857142857142"/>
    <n v="100"/>
    <n v="1"/>
    <n v="22.142857142857142"/>
    <n v="0"/>
    <n v="0"/>
    <s v="AC"/>
    <x v="1"/>
    <x v="3"/>
    <m/>
    <m/>
    <m/>
    <m/>
    <m/>
    <m/>
    <x v="0"/>
    <m/>
    <n v="100"/>
    <s v="Sara Moyano"/>
    <x v="84"/>
    <x v="0"/>
    <x v="0"/>
    <x v="0"/>
  </r>
  <r>
    <n v="94"/>
    <s v="FILA_94"/>
    <d v="2018-09-18T00:00:00"/>
    <s v="126"/>
    <s v="2018 2018"/>
    <x v="8"/>
    <s v="01 - AUDITORIA DE REGULARIDAD"/>
    <m/>
    <m/>
    <x v="46"/>
    <x v="70"/>
    <x v="81"/>
    <x v="0"/>
    <x v="91"/>
    <s v=" "/>
    <x v="82"/>
    <x v="85"/>
    <x v="0"/>
    <d v="2018-10-01T00:00:00"/>
    <x v="14"/>
    <n v="50.142857142857146"/>
    <n v="100"/>
    <n v="1"/>
    <n v="50.142857142857146"/>
    <n v="0"/>
    <n v="0"/>
    <s v="AC"/>
    <x v="0"/>
    <x v="20"/>
    <m/>
    <m/>
    <m/>
    <m/>
    <m/>
    <m/>
    <x v="0"/>
    <m/>
    <n v="100"/>
    <s v="Miguel Pardo"/>
    <x v="85"/>
    <x v="0"/>
    <x v="0"/>
    <x v="0"/>
  </r>
  <r>
    <n v="95"/>
    <s v="FILA_95"/>
    <d v="2018-09-18T00:00:00"/>
    <s v="126"/>
    <s v="2018 2018"/>
    <x v="8"/>
    <s v="01 - AUDITORIA DE REGULARIDAD"/>
    <m/>
    <m/>
    <x v="46"/>
    <x v="70"/>
    <x v="82"/>
    <x v="1"/>
    <x v="92"/>
    <s v=" "/>
    <x v="83"/>
    <x v="86"/>
    <x v="0"/>
    <d v="2018-10-01T00:00:00"/>
    <x v="14"/>
    <n v="50.142857142857146"/>
    <n v="55.7"/>
    <n v="1"/>
    <n v="50.142857142857146"/>
    <n v="0"/>
    <n v="0"/>
    <s v="AC"/>
    <x v="0"/>
    <x v="20"/>
    <m/>
    <m/>
    <m/>
    <m/>
    <m/>
    <m/>
    <x v="0"/>
    <m/>
    <n v="55.7"/>
    <s v="Miguel Pardo"/>
    <x v="86"/>
    <x v="11"/>
    <x v="2"/>
    <x v="0"/>
  </r>
  <r>
    <n v="96"/>
    <s v="FILA_96"/>
    <d v="2018-09-18T00:00:00"/>
    <s v="126"/>
    <s v="2018 2018"/>
    <x v="8"/>
    <s v="01 - AUDITORIA DE REGULARIDAD"/>
    <m/>
    <m/>
    <x v="46"/>
    <x v="70"/>
    <x v="83"/>
    <x v="2"/>
    <x v="93"/>
    <s v=" "/>
    <x v="84"/>
    <x v="87"/>
    <x v="0"/>
    <d v="2018-10-01T00:00:00"/>
    <x v="14"/>
    <n v="50.142857142857146"/>
    <n v="25"/>
    <n v="1"/>
    <n v="50.142857142857146"/>
    <n v="0"/>
    <n v="0"/>
    <s v="AC"/>
    <x v="0"/>
    <x v="19"/>
    <m/>
    <m/>
    <m/>
    <m/>
    <m/>
    <m/>
    <x v="0"/>
    <m/>
    <n v="25"/>
    <s v="Miguel Pardo"/>
    <x v="87"/>
    <x v="8"/>
    <x v="2"/>
    <x v="0"/>
  </r>
  <r>
    <n v="97"/>
    <s v="FILA_97"/>
    <d v="2018-09-18T00:00:00"/>
    <s v="126"/>
    <s v="2018 2018"/>
    <x v="8"/>
    <s v="01 - AUDITORIA DE REGULARIDAD"/>
    <m/>
    <m/>
    <x v="46"/>
    <x v="70"/>
    <x v="83"/>
    <x v="3"/>
    <x v="94"/>
    <s v=" "/>
    <x v="85"/>
    <x v="88"/>
    <x v="0"/>
    <d v="2018-10-01T00:00:00"/>
    <x v="14"/>
    <n v="50.142857142857146"/>
    <n v="100"/>
    <n v="1"/>
    <n v="50.142857142857146"/>
    <n v="0"/>
    <n v="0"/>
    <s v="AC"/>
    <x v="0"/>
    <x v="2"/>
    <m/>
    <m/>
    <m/>
    <m/>
    <m/>
    <m/>
    <x v="0"/>
    <s v=" "/>
    <n v="100"/>
    <s v="Miguel Pardo"/>
    <x v="88"/>
    <x v="0"/>
    <x v="0"/>
    <x v="0"/>
  </r>
  <r>
    <n v="98"/>
    <s v="FILA_98"/>
    <d v="2018-09-18T00:00:00"/>
    <s v="126"/>
    <s v="2018 2018"/>
    <x v="8"/>
    <s v="01 - AUDITORIA DE REGULARIDAD"/>
    <s v="Control Financiero"/>
    <s v="Estados Contables"/>
    <x v="47"/>
    <x v="71"/>
    <x v="81"/>
    <x v="0"/>
    <x v="91"/>
    <m/>
    <x v="82"/>
    <x v="85"/>
    <x v="0"/>
    <d v="2018-10-01T00:00:00"/>
    <x v="14"/>
    <n v="50.142857142857146"/>
    <n v="100"/>
    <n v="1"/>
    <n v="50.142857142857146"/>
    <n v="0"/>
    <n v="0"/>
    <s v="AC"/>
    <x v="0"/>
    <x v="20"/>
    <m/>
    <m/>
    <m/>
    <m/>
    <m/>
    <m/>
    <x v="0"/>
    <m/>
    <n v="100"/>
    <s v="Miguel Pardo"/>
    <x v="85"/>
    <x v="0"/>
    <x v="0"/>
    <x v="0"/>
  </r>
  <r>
    <n v="99"/>
    <s v="FILA_99"/>
    <d v="2018-09-18T00:00:00"/>
    <s v="126"/>
    <s v="2018 2018"/>
    <x v="8"/>
    <s v="01 - AUDITORIA DE REGULARIDAD"/>
    <s v="Control Financiero"/>
    <s v="Estados Contables"/>
    <x v="47"/>
    <x v="71"/>
    <x v="84"/>
    <x v="1"/>
    <x v="95"/>
    <m/>
    <x v="83"/>
    <x v="89"/>
    <x v="0"/>
    <d v="2018-10-01T00:00:00"/>
    <x v="14"/>
    <n v="50.142857142857146"/>
    <n v="39.4"/>
    <n v="1"/>
    <n v="50.142857142857146"/>
    <n v="0"/>
    <n v="0"/>
    <s v="AC"/>
    <x v="0"/>
    <x v="20"/>
    <m/>
    <m/>
    <m/>
    <m/>
    <m/>
    <m/>
    <x v="0"/>
    <m/>
    <n v="39.4"/>
    <s v="Miguel Pardo"/>
    <x v="89"/>
    <x v="12"/>
    <x v="2"/>
    <x v="0"/>
  </r>
  <r>
    <n v="100"/>
    <s v="FILA_100"/>
    <d v="2018-09-18T00:00:00"/>
    <s v="126"/>
    <s v="2018 2018"/>
    <x v="8"/>
    <s v="01 - AUDITORIA DE REGULARIDAD"/>
    <s v="Control Financiero"/>
    <s v="Estados Contables"/>
    <x v="47"/>
    <x v="71"/>
    <x v="85"/>
    <x v="2"/>
    <x v="93"/>
    <m/>
    <x v="84"/>
    <x v="90"/>
    <x v="0"/>
    <d v="2018-10-01T00:00:00"/>
    <x v="14"/>
    <n v="50.142857142857146"/>
    <n v="25"/>
    <n v="1"/>
    <n v="50.142857142857146"/>
    <n v="0"/>
    <n v="0"/>
    <s v="AC"/>
    <x v="0"/>
    <x v="2"/>
    <m/>
    <m/>
    <m/>
    <m/>
    <m/>
    <m/>
    <x v="0"/>
    <s v=" "/>
    <n v="25"/>
    <s v="Miguel Pardo"/>
    <x v="87"/>
    <x v="8"/>
    <x v="2"/>
    <x v="0"/>
  </r>
  <r>
    <n v="101"/>
    <s v="FILA_101"/>
    <d v="2018-09-18T00:00:00"/>
    <s v="126"/>
    <s v="2018 2018"/>
    <x v="8"/>
    <s v="01 - AUDITORIA DE REGULARIDAD"/>
    <s v="Control Financiero"/>
    <s v="Estados Contables"/>
    <x v="48"/>
    <x v="72"/>
    <x v="81"/>
    <x v="0"/>
    <x v="91"/>
    <m/>
    <x v="82"/>
    <x v="91"/>
    <x v="0"/>
    <d v="2018-10-01T00:00:00"/>
    <x v="14"/>
    <n v="50.142857142857146"/>
    <n v="100"/>
    <n v="1"/>
    <n v="50.142857142857146"/>
    <n v="0"/>
    <n v="0"/>
    <s v="AC"/>
    <x v="0"/>
    <x v="20"/>
    <m/>
    <m/>
    <m/>
    <m/>
    <m/>
    <m/>
    <x v="0"/>
    <m/>
    <n v="100"/>
    <s v="Miguel Pardo"/>
    <x v="85"/>
    <x v="0"/>
    <x v="0"/>
    <x v="0"/>
  </r>
  <r>
    <n v="102"/>
    <s v="FILA_102"/>
    <d v="2018-09-18T00:00:00"/>
    <s v="126"/>
    <s v="2018 2018"/>
    <x v="8"/>
    <s v="01 - AUDITORIA DE REGULARIDAD"/>
    <s v="Control Financiero"/>
    <s v="Estados Contables"/>
    <x v="48"/>
    <x v="72"/>
    <x v="86"/>
    <x v="1"/>
    <x v="96"/>
    <m/>
    <x v="83"/>
    <x v="92"/>
    <x v="0"/>
    <d v="2018-10-01T00:00:00"/>
    <x v="14"/>
    <n v="50.142857142857146"/>
    <n v="80"/>
    <n v="1"/>
    <n v="50.142857142857146"/>
    <n v="0"/>
    <n v="0"/>
    <s v="AC"/>
    <x v="0"/>
    <x v="20"/>
    <m/>
    <m/>
    <m/>
    <m/>
    <m/>
    <m/>
    <x v="0"/>
    <m/>
    <n v="80"/>
    <s v="Miguel Pardo"/>
    <x v="90"/>
    <x v="13"/>
    <x v="2"/>
    <x v="0"/>
  </r>
  <r>
    <n v="103"/>
    <s v="FILA_103"/>
    <d v="2018-09-18T00:00:00"/>
    <s v="126"/>
    <s v="2018 2018"/>
    <x v="8"/>
    <s v="01 - AUDITORIA DE REGULARIDAD"/>
    <s v="Control Financiero"/>
    <s v="Estados Contables"/>
    <x v="48"/>
    <x v="72"/>
    <x v="87"/>
    <x v="2"/>
    <x v="97"/>
    <m/>
    <x v="84"/>
    <x v="87"/>
    <x v="0"/>
    <d v="2018-10-01T00:00:00"/>
    <x v="14"/>
    <n v="50.142857142857146"/>
    <n v="25"/>
    <n v="1"/>
    <n v="50.142857142857146"/>
    <n v="0"/>
    <n v="0"/>
    <s v="AC"/>
    <x v="0"/>
    <x v="2"/>
    <m/>
    <m/>
    <m/>
    <m/>
    <m/>
    <m/>
    <x v="0"/>
    <s v=" "/>
    <n v="25"/>
    <s v="Miguel Pardo"/>
    <x v="87"/>
    <x v="8"/>
    <x v="2"/>
    <x v="0"/>
  </r>
  <r>
    <n v="104"/>
    <s v="FILA_104"/>
    <d v="2018-09-18T00:00:00"/>
    <s v="126"/>
    <s v="2018 2018"/>
    <x v="8"/>
    <s v="01 - AUDITORIA DE REGULARIDAD"/>
    <s v="Control de Resultados"/>
    <s v="Planes programas y proyectos. Gestión Ambiental"/>
    <x v="49"/>
    <x v="73"/>
    <x v="88"/>
    <x v="0"/>
    <x v="98"/>
    <m/>
    <x v="86"/>
    <x v="93"/>
    <x v="11"/>
    <d v="2018-10-01T00:00:00"/>
    <x v="14"/>
    <n v="50.142857142857146"/>
    <n v="10"/>
    <n v="0.90909090909090906"/>
    <n v="45.584415584415588"/>
    <n v="0"/>
    <n v="0"/>
    <s v="AC"/>
    <x v="5"/>
    <x v="21"/>
    <m/>
    <m/>
    <m/>
    <m/>
    <m/>
    <m/>
    <x v="0"/>
    <m/>
    <n v="10"/>
    <s v="Francisco Romero"/>
    <x v="91"/>
    <x v="8"/>
    <x v="2"/>
    <x v="0"/>
  </r>
  <r>
    <n v="105"/>
    <s v="FILA_105"/>
    <d v="2018-09-18T00:00:00"/>
    <s v="126"/>
    <s v="2018 2018"/>
    <x v="8"/>
    <s v="01 - AUDITORIA DE REGULARIDAD"/>
    <s v="Control de Resultados"/>
    <s v="Planes programas y proyectos. Gestión Ambiental"/>
    <x v="49"/>
    <x v="73"/>
    <x v="88"/>
    <x v="1"/>
    <x v="99"/>
    <m/>
    <x v="87"/>
    <x v="94"/>
    <x v="11"/>
    <d v="2018-10-01T00:00:00"/>
    <x v="14"/>
    <n v="50.142857142857146"/>
    <n v="10"/>
    <n v="0.90909090909090906"/>
    <n v="45.584415584415588"/>
    <n v="0"/>
    <n v="0"/>
    <s v="AC"/>
    <x v="5"/>
    <x v="21"/>
    <m/>
    <m/>
    <m/>
    <m/>
    <m/>
    <m/>
    <x v="0"/>
    <m/>
    <n v="10"/>
    <s v="Francisco Romero"/>
    <x v="92"/>
    <x v="14"/>
    <x v="2"/>
    <x v="0"/>
  </r>
  <r>
    <n v="106"/>
    <s v="FILA_106"/>
    <d v="2018-09-18T00:00:00"/>
    <s v="126"/>
    <s v="2018 2018"/>
    <x v="8"/>
    <s v="01 - AUDITORIA DE REGULARIDAD"/>
    <s v="Control de Resultados"/>
    <s v="Planes programas y proyectos. Gestión Ambiental"/>
    <x v="49"/>
    <x v="73"/>
    <x v="88"/>
    <x v="2"/>
    <x v="100"/>
    <m/>
    <x v="88"/>
    <x v="95"/>
    <x v="9"/>
    <d v="2018-10-01T00:00:00"/>
    <x v="14"/>
    <n v="50.142857142857146"/>
    <n v="25"/>
    <n v="1"/>
    <n v="50.142857142857146"/>
    <n v="0"/>
    <n v="0"/>
    <s v="AC"/>
    <x v="5"/>
    <x v="17"/>
    <m/>
    <m/>
    <m/>
    <m/>
    <m/>
    <m/>
    <x v="0"/>
    <s v=" "/>
    <n v="25"/>
    <s v="Francisco Romero"/>
    <x v="93"/>
    <x v="8"/>
    <x v="2"/>
    <x v="0"/>
  </r>
  <r>
    <n v="107"/>
    <s v="FILA_107"/>
    <d v="2018-09-18T00:00:00"/>
    <s v="126"/>
    <s v="2018 2018"/>
    <x v="8"/>
    <s v="01 - AUDITORIA DE REGULARIDAD"/>
    <s v="Control de Resultados"/>
    <s v="Planes programas y proyectos. Gestión Ambiental"/>
    <x v="49"/>
    <x v="73"/>
    <x v="88"/>
    <x v="3"/>
    <x v="101"/>
    <m/>
    <x v="89"/>
    <x v="95"/>
    <x v="9"/>
    <d v="2018-10-01T00:00:00"/>
    <x v="14"/>
    <n v="50.142857142857146"/>
    <n v="10"/>
    <n v="1"/>
    <n v="50.142857142857146"/>
    <n v="0"/>
    <n v="0"/>
    <s v="AC"/>
    <x v="1"/>
    <x v="5"/>
    <m/>
    <m/>
    <m/>
    <m/>
    <m/>
    <m/>
    <x v="0"/>
    <s v=" "/>
    <n v="10"/>
    <s v="Sara Moyano"/>
    <x v="57"/>
    <x v="15"/>
    <x v="2"/>
    <x v="0"/>
  </r>
  <r>
    <n v="108"/>
    <s v="FILA_108"/>
    <d v="2018-09-18T00:00:00"/>
    <s v="126"/>
    <s v="2018 2018"/>
    <x v="8"/>
    <s v="01 - AUDITORIA DE REGULARIDAD"/>
    <s v="Control de Resultados"/>
    <s v="Planes programas y proyectos. Gestión Ambiental"/>
    <x v="49"/>
    <x v="73"/>
    <x v="88"/>
    <x v="4"/>
    <x v="102"/>
    <m/>
    <x v="90"/>
    <x v="95"/>
    <x v="11"/>
    <d v="2018-10-01T00:00:00"/>
    <x v="14"/>
    <n v="50.142857142857146"/>
    <n v="20"/>
    <n v="1"/>
    <n v="50.142857142857146"/>
    <n v="0"/>
    <n v="0"/>
    <s v="AC"/>
    <x v="1"/>
    <x v="22"/>
    <m/>
    <m/>
    <m/>
    <m/>
    <m/>
    <m/>
    <x v="0"/>
    <s v=" "/>
    <n v="20"/>
    <s v="Sara Moyano"/>
    <x v="94"/>
    <x v="16"/>
    <x v="2"/>
    <x v="0"/>
  </r>
  <r>
    <n v="109"/>
    <s v="FILA_109"/>
    <d v="2018-09-18T00:00:00"/>
    <s v="126"/>
    <s v="2018 2018"/>
    <x v="8"/>
    <s v="01 - AUDITORIA DE REGULARIDAD"/>
    <s v="Control de Gestión"/>
    <s v="Gestión Presupuestal"/>
    <x v="50"/>
    <x v="74"/>
    <x v="88"/>
    <x v="0"/>
    <x v="98"/>
    <m/>
    <x v="86"/>
    <x v="93"/>
    <x v="11"/>
    <d v="2018-10-01T00:00:00"/>
    <x v="14"/>
    <n v="50.142857142857146"/>
    <n v="10"/>
    <n v="0.90909090909090906"/>
    <n v="45.584415584415588"/>
    <n v="0"/>
    <n v="0"/>
    <s v="AC"/>
    <x v="5"/>
    <x v="21"/>
    <m/>
    <m/>
    <m/>
    <m/>
    <m/>
    <m/>
    <x v="0"/>
    <m/>
    <n v="10"/>
    <s v="Francisco Romero"/>
    <x v="95"/>
    <x v="8"/>
    <x v="2"/>
    <x v="0"/>
  </r>
  <r>
    <n v="110"/>
    <s v="FILA_110"/>
    <d v="2018-09-18T00:00:00"/>
    <s v="126"/>
    <s v="2018 2018"/>
    <x v="8"/>
    <s v="01 - AUDITORIA DE REGULARIDAD"/>
    <s v="Control de Gestión"/>
    <s v="Gestión Presupuestal"/>
    <x v="50"/>
    <x v="74"/>
    <x v="88"/>
    <x v="1"/>
    <x v="99"/>
    <m/>
    <x v="87"/>
    <x v="94"/>
    <x v="11"/>
    <d v="2018-10-01T00:00:00"/>
    <x v="14"/>
    <n v="50.142857142857146"/>
    <n v="10"/>
    <n v="0.90909090909090906"/>
    <n v="45.584415584415588"/>
    <n v="0"/>
    <n v="0"/>
    <s v="AC"/>
    <x v="5"/>
    <x v="21"/>
    <m/>
    <m/>
    <m/>
    <m/>
    <m/>
    <m/>
    <x v="0"/>
    <m/>
    <n v="10"/>
    <s v="Francisco Romero"/>
    <x v="96"/>
    <x v="14"/>
    <x v="2"/>
    <x v="0"/>
  </r>
  <r>
    <n v="111"/>
    <s v="FILA_111"/>
    <d v="2018-09-18T00:00:00"/>
    <s v="126"/>
    <s v="2018 2018"/>
    <x v="8"/>
    <s v="01 - AUDITORIA DE REGULARIDAD"/>
    <s v="Control de Gestión"/>
    <s v="Gestión Presupuestal"/>
    <x v="50"/>
    <x v="74"/>
    <x v="88"/>
    <x v="2"/>
    <x v="100"/>
    <m/>
    <x v="88"/>
    <x v="95"/>
    <x v="9"/>
    <d v="2018-10-01T00:00:00"/>
    <x v="14"/>
    <n v="50.142857142857146"/>
    <n v="25"/>
    <n v="1"/>
    <n v="50.142857142857146"/>
    <n v="0"/>
    <n v="0"/>
    <s v="AC"/>
    <x v="5"/>
    <x v="17"/>
    <m/>
    <m/>
    <m/>
    <m/>
    <m/>
    <m/>
    <x v="0"/>
    <s v=" "/>
    <n v="25"/>
    <s v="Francisco Romero"/>
    <x v="93"/>
    <x v="8"/>
    <x v="2"/>
    <x v="0"/>
  </r>
  <r>
    <n v="112"/>
    <s v="FILA_112"/>
    <d v="2018-09-18T00:00:00"/>
    <s v="126"/>
    <s v="2018 2018"/>
    <x v="8"/>
    <s v="01 - AUDITORIA DE REGULARIDAD"/>
    <s v="Control de Gestión"/>
    <s v="Gestión Presupuestal"/>
    <x v="50"/>
    <x v="74"/>
    <x v="88"/>
    <x v="3"/>
    <x v="101"/>
    <m/>
    <x v="89"/>
    <x v="95"/>
    <x v="9"/>
    <d v="2018-10-01T00:00:00"/>
    <x v="14"/>
    <n v="50.142857142857146"/>
    <n v="20"/>
    <n v="1"/>
    <n v="50.142857142857146"/>
    <n v="0"/>
    <n v="0"/>
    <s v="AC"/>
    <x v="1"/>
    <x v="5"/>
    <m/>
    <m/>
    <m/>
    <m/>
    <m/>
    <m/>
    <x v="0"/>
    <s v=" "/>
    <n v="20"/>
    <s v="Sara Moyano"/>
    <x v="57"/>
    <x v="16"/>
    <x v="2"/>
    <x v="0"/>
  </r>
  <r>
    <n v="113"/>
    <s v="FILA_113"/>
    <d v="2018-09-18T00:00:00"/>
    <s v="126"/>
    <s v="2018 2018"/>
    <x v="8"/>
    <s v="01 - AUDITORIA DE REGULARIDAD"/>
    <s v="Control de Gestión"/>
    <s v="Gestión Presupuestal"/>
    <x v="50"/>
    <x v="74"/>
    <x v="88"/>
    <x v="4"/>
    <x v="102"/>
    <m/>
    <x v="90"/>
    <x v="95"/>
    <x v="11"/>
    <d v="2018-10-01T00:00:00"/>
    <x v="14"/>
    <n v="50.142857142857146"/>
    <n v="20"/>
    <n v="1"/>
    <n v="50.142857142857146"/>
    <n v="0"/>
    <n v="0"/>
    <s v="AC"/>
    <x v="1"/>
    <x v="22"/>
    <m/>
    <m/>
    <m/>
    <m/>
    <m/>
    <m/>
    <x v="0"/>
    <s v=" "/>
    <n v="20"/>
    <s v="Sara Moyano"/>
    <x v="94"/>
    <x v="16"/>
    <x v="2"/>
    <x v="0"/>
  </r>
  <r>
    <n v="114"/>
    <s v="FILA_114"/>
    <d v="2018-09-18T00:00:00"/>
    <s v="126"/>
    <s v="2018 2018"/>
    <x v="8"/>
    <s v="01 - AUDITORIA DE REGULARIDAD"/>
    <s v="Control de Gestión"/>
    <s v="Control Fiscal Interno"/>
    <x v="51"/>
    <x v="75"/>
    <x v="89"/>
    <x v="0"/>
    <x v="103"/>
    <m/>
    <x v="91"/>
    <x v="96"/>
    <x v="0"/>
    <d v="2018-10-01T00:00:00"/>
    <x v="14"/>
    <n v="50.142857142857146"/>
    <n v="25"/>
    <n v="1"/>
    <n v="50.142857142857146"/>
    <n v="0"/>
    <n v="0"/>
    <s v="AC"/>
    <x v="5"/>
    <x v="21"/>
    <m/>
    <m/>
    <m/>
    <m/>
    <m/>
    <m/>
    <x v="0"/>
    <m/>
    <n v="25"/>
    <s v="Francisco Romero"/>
    <x v="97"/>
    <x v="8"/>
    <x v="2"/>
    <x v="0"/>
  </r>
  <r>
    <n v="115"/>
    <s v="FILA_115"/>
    <d v="2018-09-18T00:00:00"/>
    <s v="126"/>
    <s v="2018 2018"/>
    <x v="8"/>
    <s v="01 - AUDITORIA DE REGULARIDAD"/>
    <s v="Control de Gestión"/>
    <s v="Control Fiscal Interno"/>
    <x v="51"/>
    <x v="75"/>
    <x v="89"/>
    <x v="1"/>
    <x v="100"/>
    <m/>
    <x v="88"/>
    <x v="95"/>
    <x v="9"/>
    <d v="2018-10-01T00:00:00"/>
    <x v="14"/>
    <n v="50.142857142857146"/>
    <n v="25"/>
    <n v="1"/>
    <n v="50.142857142857146"/>
    <n v="0"/>
    <n v="0"/>
    <s v="AC"/>
    <x v="5"/>
    <x v="17"/>
    <m/>
    <m/>
    <m/>
    <m/>
    <m/>
    <m/>
    <x v="0"/>
    <s v=" "/>
    <n v="25"/>
    <s v="Francisco Romero"/>
    <x v="93"/>
    <x v="8"/>
    <x v="2"/>
    <x v="0"/>
  </r>
  <r>
    <n v="116"/>
    <s v="FILA_116"/>
    <d v="2018-09-18T00:00:00"/>
    <s v="126"/>
    <s v="2018 2018"/>
    <x v="8"/>
    <s v="01 - AUDITORIA DE REGULARIDAD"/>
    <s v="Control de Gestión"/>
    <s v="Control Fiscal Interno"/>
    <x v="51"/>
    <x v="75"/>
    <x v="89"/>
    <x v="2"/>
    <x v="101"/>
    <m/>
    <x v="89"/>
    <x v="95"/>
    <x v="9"/>
    <d v="2018-10-01T00:00:00"/>
    <x v="14"/>
    <n v="50.142857142857146"/>
    <n v="20"/>
    <n v="1"/>
    <n v="50.142857142857146"/>
    <n v="0"/>
    <n v="0"/>
    <s v="AC"/>
    <x v="1"/>
    <x v="5"/>
    <m/>
    <m/>
    <m/>
    <m/>
    <m/>
    <m/>
    <x v="0"/>
    <s v=" "/>
    <n v="20"/>
    <s v="Sara Moyano"/>
    <x v="57"/>
    <x v="16"/>
    <x v="2"/>
    <x v="0"/>
  </r>
  <r>
    <n v="117"/>
    <s v="FILA_117"/>
    <d v="2018-09-18T00:00:00"/>
    <s v="126"/>
    <s v="2018 2018"/>
    <x v="8"/>
    <s v="01 - AUDITORIA DE REGULARIDAD"/>
    <s v="Control de Gestión"/>
    <s v="Control Fiscal Interno"/>
    <x v="51"/>
    <x v="75"/>
    <x v="89"/>
    <x v="3"/>
    <x v="104"/>
    <m/>
    <x v="92"/>
    <x v="97"/>
    <x v="1"/>
    <d v="2018-10-01T00:00:00"/>
    <x v="16"/>
    <n v="38.857142857142854"/>
    <n v="100"/>
    <n v="1"/>
    <n v="38.857142857142854"/>
    <n v="0"/>
    <n v="0"/>
    <s v="AC"/>
    <x v="2"/>
    <x v="16"/>
    <m/>
    <m/>
    <m/>
    <m/>
    <m/>
    <m/>
    <x v="0"/>
    <s v=" "/>
    <n v="100"/>
    <s v="Francisco Romero"/>
    <x v="98"/>
    <x v="0"/>
    <x v="0"/>
    <x v="0"/>
  </r>
  <r>
    <n v="118"/>
    <s v="FILA_118"/>
    <d v="2018-09-18T00:00:00"/>
    <s v="126"/>
    <s v="2018 2018"/>
    <x v="8"/>
    <s v="01 - AUDITORIA DE REGULARIDAD"/>
    <s v="Control de Gestión"/>
    <s v="Control Fiscal Interno"/>
    <x v="51"/>
    <x v="75"/>
    <x v="89"/>
    <x v="4"/>
    <x v="105"/>
    <m/>
    <x v="93"/>
    <x v="98"/>
    <x v="0"/>
    <d v="2018-10-01T00:00:00"/>
    <x v="21"/>
    <n v="25.714285714285715"/>
    <n v="100"/>
    <n v="1"/>
    <n v="25.714285714285715"/>
    <n v="25.714285714285715"/>
    <n v="25.714285714285715"/>
    <s v="AC"/>
    <x v="2"/>
    <x v="16"/>
    <m/>
    <m/>
    <m/>
    <m/>
    <m/>
    <m/>
    <x v="0"/>
    <s v=" "/>
    <n v="100"/>
    <s v="Francisco Romero"/>
    <x v="99"/>
    <x v="0"/>
    <x v="0"/>
    <x v="0"/>
  </r>
  <r>
    <n v="119"/>
    <s v="FILA_119"/>
    <d v="2018-09-18T00:00:00"/>
    <s v="126"/>
    <s v="2018 2018"/>
    <x v="8"/>
    <s v="01 - AUDITORIA DE REGULARIDAD"/>
    <s v="Control de Gestión"/>
    <s v="Control Fiscal Interno"/>
    <x v="51"/>
    <x v="75"/>
    <x v="89"/>
    <x v="5"/>
    <x v="106"/>
    <m/>
    <x v="94"/>
    <x v="99"/>
    <x v="0"/>
    <d v="2018-10-01T00:00:00"/>
    <x v="21"/>
    <n v="25.714285714285715"/>
    <n v="100"/>
    <n v="1"/>
    <n v="25.714285714285715"/>
    <n v="25.714285714285715"/>
    <n v="25.714285714285715"/>
    <s v="AC"/>
    <x v="7"/>
    <x v="23"/>
    <m/>
    <m/>
    <m/>
    <m/>
    <m/>
    <m/>
    <x v="0"/>
    <s v=" "/>
    <n v="100"/>
    <s v="Francisco Romero"/>
    <x v="100"/>
    <x v="0"/>
    <x v="0"/>
    <x v="0"/>
  </r>
  <r>
    <n v="120"/>
    <s v="FILA_120"/>
    <d v="2018-12-19T00:00:00"/>
    <n v="126"/>
    <s v="2018 2018"/>
    <x v="9"/>
    <s v="02 - AUDITORIA DE DESEMPEÑO"/>
    <m/>
    <m/>
    <x v="20"/>
    <x v="76"/>
    <x v="90"/>
    <x v="0"/>
    <x v="107"/>
    <m/>
    <x v="95"/>
    <x v="100"/>
    <x v="0"/>
    <d v="2018-12-19T00:00:00"/>
    <x v="22"/>
    <n v="25.857142857142858"/>
    <n v="100"/>
    <n v="1"/>
    <n v="25.857142857142858"/>
    <n v="0"/>
    <n v="0"/>
    <s v="AC"/>
    <x v="4"/>
    <x v="15"/>
    <m/>
    <m/>
    <m/>
    <m/>
    <m/>
    <m/>
    <x v="0"/>
    <s v="Se solicita via correo electronico al enlace información de avance"/>
    <n v="100"/>
    <s v="Francisco Romero"/>
    <x v="101"/>
    <x v="0"/>
    <x v="0"/>
    <x v="0"/>
  </r>
  <r>
    <n v="121"/>
    <s v="FILA_121"/>
    <d v="2018-12-19T00:00:00"/>
    <n v="126"/>
    <s v="2018 2018"/>
    <x v="9"/>
    <s v="02 - AUDITORIA DE DESEMPEÑO"/>
    <m/>
    <m/>
    <x v="0"/>
    <x v="77"/>
    <x v="91"/>
    <x v="0"/>
    <x v="108"/>
    <m/>
    <x v="96"/>
    <x v="101"/>
    <x v="3"/>
    <d v="2019-02-01T00:00:00"/>
    <x v="23"/>
    <n v="45.571428571428569"/>
    <n v="0"/>
    <n v="0"/>
    <n v="0"/>
    <n v="0"/>
    <n v="0"/>
    <s v="AC"/>
    <x v="0"/>
    <x v="19"/>
    <m/>
    <m/>
    <m/>
    <m/>
    <m/>
    <m/>
    <x v="0"/>
    <m/>
    <n v="0"/>
    <s v="Miguel Pardo"/>
    <x v="102"/>
    <x v="7"/>
    <x v="2"/>
    <x v="0"/>
  </r>
  <r>
    <n v="122"/>
    <s v="FILA_122"/>
    <d v="2018-12-19T00:00:00"/>
    <n v="126"/>
    <s v="2018 2018"/>
    <x v="9"/>
    <s v="02 - AUDITORIA DE DESEMPEÑO"/>
    <m/>
    <m/>
    <x v="0"/>
    <x v="77"/>
    <x v="91"/>
    <x v="1"/>
    <x v="109"/>
    <m/>
    <x v="97"/>
    <x v="102"/>
    <x v="3"/>
    <d v="2019-02-01T00:00:00"/>
    <x v="23"/>
    <n v="45.571428571428569"/>
    <n v="0"/>
    <n v="0"/>
    <n v="0"/>
    <n v="0"/>
    <n v="0"/>
    <s v="AC"/>
    <x v="0"/>
    <x v="19"/>
    <m/>
    <m/>
    <m/>
    <m/>
    <m/>
    <m/>
    <x v="0"/>
    <m/>
    <n v="0"/>
    <s v="Miguel Pardo"/>
    <x v="102"/>
    <x v="7"/>
    <x v="2"/>
    <x v="0"/>
  </r>
  <r>
    <n v="123"/>
    <s v="FILA_123"/>
    <d v="2018-12-19T00:00:00"/>
    <n v="126"/>
    <s v="2018 2018"/>
    <x v="9"/>
    <s v="02 - AUDITORIA DE DESEMPEÑO"/>
    <m/>
    <m/>
    <x v="49"/>
    <x v="78"/>
    <x v="92"/>
    <x v="0"/>
    <x v="110"/>
    <m/>
    <x v="98"/>
    <x v="103"/>
    <x v="3"/>
    <d v="2019-02-01T00:00:00"/>
    <x v="23"/>
    <n v="45.571428571428569"/>
    <n v="0"/>
    <n v="0"/>
    <n v="0"/>
    <n v="0"/>
    <n v="0"/>
    <s v="AC"/>
    <x v="0"/>
    <x v="19"/>
    <m/>
    <m/>
    <m/>
    <m/>
    <m/>
    <m/>
    <x v="0"/>
    <m/>
    <n v="0"/>
    <s v="Miguel Pardo"/>
    <x v="102"/>
    <x v="7"/>
    <x v="2"/>
    <x v="0"/>
  </r>
  <r>
    <n v="124"/>
    <s v="FILA_124"/>
    <d v="2018-12-19T00:00:00"/>
    <n v="126"/>
    <s v="2018 2018"/>
    <x v="9"/>
    <s v="02 - AUDITORIA DE DESEMPEÑO"/>
    <m/>
    <m/>
    <x v="49"/>
    <x v="78"/>
    <x v="92"/>
    <x v="1"/>
    <x v="111"/>
    <m/>
    <x v="99"/>
    <x v="104"/>
    <x v="3"/>
    <d v="2019-02-01T00:00:00"/>
    <x v="23"/>
    <n v="45.571428571428569"/>
    <n v="0"/>
    <n v="0"/>
    <n v="0"/>
    <n v="0"/>
    <n v="0"/>
    <s v="AC"/>
    <x v="0"/>
    <x v="19"/>
    <m/>
    <m/>
    <m/>
    <m/>
    <m/>
    <m/>
    <x v="0"/>
    <m/>
    <n v="0"/>
    <s v="Miguel Pardo"/>
    <x v="102"/>
    <x v="7"/>
    <x v="2"/>
    <x v="0"/>
  </r>
  <r>
    <n v="125"/>
    <s v="FILA_125"/>
    <d v="2018-12-19T00:00:00"/>
    <n v="126"/>
    <s v="2018 2018"/>
    <x v="9"/>
    <s v="02 - AUDITORIA DE DESEMPEÑO"/>
    <m/>
    <m/>
    <x v="35"/>
    <x v="79"/>
    <x v="93"/>
    <x v="0"/>
    <x v="112"/>
    <m/>
    <x v="100"/>
    <x v="105"/>
    <x v="3"/>
    <d v="2019-02-01T00:00:00"/>
    <x v="23"/>
    <n v="45.571428571428569"/>
    <n v="0"/>
    <n v="0"/>
    <n v="0"/>
    <n v="0"/>
    <n v="0"/>
    <s v="AC"/>
    <x v="0"/>
    <x v="19"/>
    <m/>
    <m/>
    <m/>
    <m/>
    <m/>
    <m/>
    <x v="0"/>
    <m/>
    <n v="0"/>
    <s v="Miguel Pardo"/>
    <x v="102"/>
    <x v="7"/>
    <x v="2"/>
    <x v="0"/>
  </r>
  <r>
    <n v="126"/>
    <s v="FILA_126"/>
    <d v="2018-12-19T00:00:00"/>
    <n v="126"/>
    <s v="2018 2018"/>
    <x v="9"/>
    <s v="02 - AUDITORIA DE DESEMPEÑO"/>
    <m/>
    <m/>
    <x v="52"/>
    <x v="80"/>
    <x v="94"/>
    <x v="0"/>
    <x v="113"/>
    <m/>
    <x v="101"/>
    <x v="106"/>
    <x v="3"/>
    <d v="2019-02-01T00:00:00"/>
    <x v="23"/>
    <n v="45.571428571428569"/>
    <n v="15"/>
    <n v="0.15"/>
    <n v="6.8357142857142854"/>
    <n v="0"/>
    <n v="0"/>
    <s v="AC"/>
    <x v="1"/>
    <x v="3"/>
    <m/>
    <m/>
    <m/>
    <m/>
    <m/>
    <m/>
    <x v="0"/>
    <m/>
    <n v="15"/>
    <s v="Sara Moyano"/>
    <x v="56"/>
    <x v="17"/>
    <x v="2"/>
    <x v="0"/>
  </r>
  <r>
    <n v="127"/>
    <s v="FILA_127"/>
    <d v="2018-12-19T00:00:00"/>
    <n v="126"/>
    <s v="2018 2018"/>
    <x v="9"/>
    <s v="02 - AUDITORIA DE DESEMPEÑO"/>
    <m/>
    <m/>
    <x v="52"/>
    <x v="80"/>
    <x v="94"/>
    <x v="1"/>
    <x v="114"/>
    <m/>
    <x v="102"/>
    <x v="107"/>
    <x v="3"/>
    <d v="2019-02-01T00:00:00"/>
    <x v="23"/>
    <n v="45.571428571428569"/>
    <n v="10"/>
    <n v="0.1"/>
    <n v="4.5571428571428569"/>
    <n v="0"/>
    <n v="0"/>
    <s v="AC"/>
    <x v="1"/>
    <x v="3"/>
    <m/>
    <m/>
    <m/>
    <m/>
    <m/>
    <m/>
    <x v="0"/>
    <m/>
    <n v="10"/>
    <s v="Sara Moyano"/>
    <x v="56"/>
    <x v="15"/>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A3C325-4D06-49B2-ACAF-DF881FA13730}" name="TablaDinámica1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98:J211"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multipleItemSelectionAllowed="1" showAll="0" defaultSubtotal="0">
      <items count="53">
        <item h="1" x="6"/>
        <item h="1" x="7"/>
        <item h="1" x="8"/>
        <item h="1" x="9"/>
        <item h="1" x="42"/>
        <item h="1" x="10"/>
        <item h="1" x="43"/>
        <item h="1" x="44"/>
        <item h="1" x="11"/>
        <item h="1" x="12"/>
        <item h="1" sd="0" x="20"/>
        <item x="51"/>
        <item h="1" x="33"/>
        <item h="1" x="0"/>
        <item h="1" x="13"/>
        <item h="1" x="1"/>
        <item h="1" x="34"/>
        <item h="1" x="30"/>
        <item h="1" x="39"/>
        <item h="1" x="31"/>
        <item h="1" x="32"/>
        <item h="1" x="2"/>
        <item x="50"/>
        <item h="1" x="3"/>
        <item h="1" x="23"/>
        <item h="1" x="4"/>
        <item h="1" x="5"/>
        <item h="1" x="14"/>
        <item h="1" x="15"/>
        <item h="1" x="24"/>
        <item h="1" x="49"/>
        <item h="1" x="16"/>
        <item h="1" x="35"/>
        <item h="1" x="40"/>
        <item h="1" x="36"/>
        <item h="1" x="38"/>
        <item h="1" x="41"/>
        <item h="1" x="17"/>
        <item h="1" x="18"/>
        <item h="1" x="25"/>
        <item h="1" x="52"/>
        <item h="1" x="26"/>
        <item h="1" x="21"/>
        <item h="1" x="27"/>
        <item h="1" x="28"/>
        <item h="1" x="29"/>
        <item h="1" x="45"/>
        <item h="1" x="47"/>
        <item h="1" x="48"/>
        <item h="1" x="46"/>
        <item h="1" x="19"/>
        <item h="1" x="22"/>
        <item h="1" x="37"/>
      </items>
    </pivotField>
    <pivotField axis="axisRow" compact="0" outline="0" showAll="0" defaultSubtotal="0">
      <items count="85">
        <item m="1" x="84"/>
        <item m="1" x="83"/>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x="80"/>
        <item x="70"/>
      </items>
    </pivotField>
    <pivotField axis="axisPage" compact="0" outline="0" showAll="0">
      <items count="96">
        <item x="22"/>
        <item x="12"/>
        <item x="91"/>
        <item x="36"/>
        <item x="74"/>
        <item x="88"/>
        <item x="10"/>
        <item x="20"/>
        <item x="63"/>
        <item x="49"/>
        <item x="25"/>
        <item x="90"/>
        <item x="54"/>
        <item x="57"/>
        <item x="55"/>
        <item x="80"/>
        <item x="7"/>
        <item x="46"/>
        <item x="11"/>
        <item x="28"/>
        <item x="8"/>
        <item x="29"/>
        <item x="23"/>
        <item x="81"/>
        <item x="43"/>
        <item x="48"/>
        <item x="66"/>
        <item x="84"/>
        <item x="87"/>
        <item x="82"/>
        <item x="85"/>
        <item x="86"/>
        <item x="83"/>
        <item x="67"/>
        <item x="68"/>
        <item x="50"/>
        <item x="35"/>
        <item x="32"/>
        <item x="17"/>
        <item x="26"/>
        <item x="31"/>
        <item x="92"/>
        <item x="69"/>
        <item x="65"/>
        <item x="44"/>
        <item x="40"/>
        <item x="71"/>
        <item x="18"/>
        <item x="42"/>
        <item x="70"/>
        <item x="21"/>
        <item x="19"/>
        <item x="39"/>
        <item x="77"/>
        <item x="14"/>
        <item x="24"/>
        <item x="73"/>
        <item x="1"/>
        <item x="79"/>
        <item x="9"/>
        <item x="64"/>
        <item x="6"/>
        <item x="5"/>
        <item x="3"/>
        <item x="4"/>
        <item x="0"/>
        <item x="16"/>
        <item x="2"/>
        <item x="94"/>
        <item x="37"/>
        <item x="93"/>
        <item x="89"/>
        <item x="52"/>
        <item x="30"/>
        <item x="56"/>
        <item x="27"/>
        <item x="76"/>
        <item x="62"/>
        <item x="45"/>
        <item x="47"/>
        <item x="15"/>
        <item x="61"/>
        <item x="60"/>
        <item x="59"/>
        <item x="58"/>
        <item x="34"/>
        <item x="41"/>
        <item x="78"/>
        <item x="13"/>
        <item x="51"/>
        <item x="38"/>
        <item x="72"/>
        <item x="53"/>
        <item x="75"/>
        <item x="33"/>
        <item t="default"/>
      </items>
    </pivotField>
    <pivotField axis="axisRow" compact="0" outline="0" showAll="0" defaultSubtotal="0">
      <items count="6">
        <item x="0"/>
        <item x="1"/>
        <item x="2"/>
        <item x="3"/>
        <item sd="0"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defaultSubtotal="0"/>
    <pivotField compact="0" outline="0" showAll="0" defaultSubtotal="0"/>
    <pivotField axis="axisRow" compact="0" outline="0" showAll="0" defaultSubtotal="0">
      <items count="108">
        <item x="61"/>
        <item x="62"/>
        <item x="66"/>
        <item x="89"/>
        <item x="92"/>
        <item x="86"/>
        <item x="16"/>
        <item x="47"/>
        <item x="97"/>
        <item x="31"/>
        <item x="14"/>
        <item x="21"/>
        <item x="15"/>
        <item x="12"/>
        <item x="13"/>
        <item x="5"/>
        <item x="9"/>
        <item x="73"/>
        <item x="42"/>
        <item x="44"/>
        <item x="28"/>
        <item x="98"/>
        <item x="11"/>
        <item x="77"/>
        <item x="0"/>
        <item x="99"/>
        <item x="53"/>
        <item x="8"/>
        <item x="55"/>
        <item x="35"/>
        <item x="19"/>
        <item x="60"/>
        <item x="24"/>
        <item x="50"/>
        <item x="84"/>
        <item x="68"/>
        <item x="64"/>
        <item x="46"/>
        <item x="67"/>
        <item x="104"/>
        <item x="59"/>
        <item x="27"/>
        <item x="80"/>
        <item x="81"/>
        <item x="106"/>
        <item x="103"/>
        <item x="101"/>
        <item x="102"/>
        <item x="39"/>
        <item x="23"/>
        <item x="10"/>
        <item x="52"/>
        <item x="41"/>
        <item x="105"/>
        <item x="107"/>
        <item x="26"/>
        <item x="88"/>
        <item x="63"/>
        <item x="40"/>
        <item x="38"/>
        <item x="83"/>
        <item x="79"/>
        <item x="25"/>
        <item x="65"/>
        <item x="93"/>
        <item x="49"/>
        <item x="48"/>
        <item x="94"/>
        <item x="18"/>
        <item x="1"/>
        <item x="51"/>
        <item x="37"/>
        <item x="17"/>
        <item x="32"/>
        <item x="34"/>
        <item x="29"/>
        <item x="43"/>
        <item x="45"/>
        <item x="96"/>
        <item x="100"/>
        <item x="6"/>
        <item x="58"/>
        <item x="33"/>
        <item x="56"/>
        <item x="54"/>
        <item x="3"/>
        <item x="74"/>
        <item x="91"/>
        <item x="85"/>
        <item x="75"/>
        <item x="76"/>
        <item x="71"/>
        <item x="4"/>
        <item x="70"/>
        <item x="22"/>
        <item x="57"/>
        <item x="72"/>
        <item x="90"/>
        <item x="87"/>
        <item x="30"/>
        <item x="95"/>
        <item x="36"/>
        <item x="82"/>
        <item x="78"/>
        <item x="2"/>
        <item x="7"/>
        <item x="69"/>
        <item x="20"/>
      </items>
    </pivotField>
    <pivotField compact="0" outline="0" showAll="0" defaultSubtotal="0"/>
    <pivotField compact="0" outline="0" showAll="0"/>
    <pivotField axis="axisRow" compact="0" outline="0" showAll="0" defaultSubtotal="0">
      <items count="25">
        <item x="18"/>
        <item x="20"/>
        <item x="17"/>
        <item x="19"/>
        <item x="5"/>
        <item x="6"/>
        <item x="9"/>
        <item x="4"/>
        <item x="8"/>
        <item x="7"/>
        <item x="3"/>
        <item x="2"/>
        <item x="10"/>
        <item x="11"/>
        <item x="1"/>
        <item x="0"/>
        <item m="1" x="24"/>
        <item x="13"/>
        <item x="12"/>
        <item x="21"/>
        <item x="15"/>
        <item x="22"/>
        <item x="16"/>
        <item x="14"/>
        <item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1">
        <item x="74"/>
        <item x="7"/>
        <item x="13"/>
        <item x="2"/>
        <item x="11"/>
        <item x="90"/>
        <item x="101"/>
        <item x="60"/>
        <item x="59"/>
        <item x="58"/>
        <item x="38"/>
        <item x="72"/>
        <item m="1" x="105"/>
        <item x="85"/>
        <item x="27"/>
        <item x="1"/>
        <item x="102"/>
        <item x="62"/>
        <item x="61"/>
        <item x="8"/>
        <item x="75"/>
        <item x="49"/>
        <item x="46"/>
        <item x="45"/>
        <item x="48"/>
        <item x="50"/>
        <item x="57"/>
        <item x="99"/>
        <item x="66"/>
        <item x="96"/>
        <item x="98"/>
        <item x="92"/>
        <item x="73"/>
        <item x="56"/>
        <item x="24"/>
        <item x="41"/>
        <item x="65"/>
        <item x="94"/>
        <item x="67"/>
        <item x="93"/>
        <item x="34"/>
        <item x="47"/>
        <item x="64"/>
        <item x="63"/>
        <item x="22"/>
        <item x="88"/>
        <item m="1" x="106"/>
        <item x="71"/>
        <item x="68"/>
        <item x="69"/>
        <item x="87"/>
        <item m="1" x="104"/>
        <item m="1" x="107"/>
        <item m="1" x="103"/>
        <item m="1" x="108"/>
        <item x="14"/>
        <item x="9"/>
        <item x="78"/>
        <item x="77"/>
        <item x="83"/>
        <item x="3"/>
        <item x="53"/>
        <item x="30"/>
        <item x="51"/>
        <item x="76"/>
        <item x="5"/>
        <item x="18"/>
        <item x="36"/>
        <item x="4"/>
        <item x="31"/>
        <item x="54"/>
        <item x="25"/>
        <item x="29"/>
        <item x="26"/>
        <item x="70"/>
        <item m="1" x="109"/>
        <item x="52"/>
        <item x="28"/>
        <item x="55"/>
        <item x="35"/>
        <item x="44"/>
        <item x="79"/>
        <item x="12"/>
        <item x="84"/>
        <item x="82"/>
        <item x="81"/>
        <item x="23"/>
        <item x="80"/>
        <item x="42"/>
        <item x="16"/>
        <item x="37"/>
        <item x="33"/>
        <item x="32"/>
        <item x="10"/>
        <item x="91"/>
        <item x="97"/>
        <item x="95"/>
        <item x="40"/>
        <item x="21"/>
        <item x="89"/>
        <item x="86"/>
        <item x="20"/>
        <item x="0"/>
        <item x="100"/>
        <item x="6"/>
        <item x="15"/>
        <item x="17"/>
        <item x="19"/>
        <item x="39"/>
        <item x="43"/>
        <item t="default"/>
      </items>
    </pivotField>
    <pivotField compact="0" outline="0" showAll="0"/>
    <pivotField compact="0" outline="0" showAll="0"/>
    <pivotField compact="0" outline="0" multipleItemSelectionAllowed="1" showAll="0"/>
  </pivotFields>
  <rowFields count="9">
    <field x="9"/>
    <field x="28"/>
    <field x="5"/>
    <field x="10"/>
    <field x="12"/>
    <field x="13"/>
    <field x="16"/>
    <field x="19"/>
    <field x="39"/>
  </rowFields>
  <rowItems count="12">
    <i>
      <x v="11"/>
      <x v="7"/>
      <x v="2"/>
      <x v="43"/>
      <x v="2"/>
      <x v="113"/>
      <x v="100"/>
      <x v="23"/>
      <x v="26"/>
    </i>
    <i r="1">
      <x v="12"/>
      <x v="2"/>
      <x v="43"/>
      <x v="3"/>
      <x v="64"/>
      <x v="8"/>
      <x v="22"/>
      <x v="30"/>
    </i>
    <i r="4">
      <x v="4"/>
    </i>
    <i r="1">
      <x v="13"/>
      <x v="2"/>
      <x v="43"/>
      <x/>
      <x v="56"/>
      <x v="78"/>
      <x v="23"/>
      <x v="95"/>
    </i>
    <i r="1">
      <x v="14"/>
      <x v="2"/>
      <x v="43"/>
      <x v="5"/>
      <x v="85"/>
      <x v="25"/>
      <x v="19"/>
      <x v="103"/>
    </i>
    <i r="1">
      <x v="26"/>
      <x v="2"/>
      <x v="43"/>
      <x v="1"/>
      <x v="114"/>
      <x v="100"/>
      <x v="23"/>
      <x v="39"/>
    </i>
    <i>
      <x v="22"/>
      <x v="7"/>
      <x v="2"/>
      <x v="5"/>
      <x v="3"/>
      <x v="113"/>
      <x v="100"/>
      <x v="23"/>
      <x v="26"/>
    </i>
    <i r="1">
      <x v="13"/>
      <x v="2"/>
      <x v="5"/>
      <x/>
      <x v="67"/>
      <x v="64"/>
      <x v="23"/>
      <x v="96"/>
    </i>
    <i r="4">
      <x v="1"/>
      <x v="76"/>
      <x v="67"/>
      <x v="23"/>
      <x v="29"/>
    </i>
    <i r="1">
      <x v="22"/>
      <x v="2"/>
      <x v="5"/>
      <x v="4"/>
    </i>
    <i r="1">
      <x v="26"/>
      <x v="2"/>
      <x v="5"/>
      <x v="2"/>
      <x v="114"/>
      <x v="100"/>
      <x v="23"/>
      <x v="39"/>
    </i>
    <i t="grand">
      <x/>
    </i>
  </rowItems>
  <colItems count="1">
    <i/>
  </colItems>
  <pageFields count="1">
    <pageField fld="11" hier="-1"/>
  </pageFields>
  <dataFields count="1">
    <dataField name="Cuenta de COD_FILA" fld="1" subtotal="count" baseField="0" baseItem="0"/>
  </dataFields>
  <formats count="8">
    <format dxfId="8">
      <pivotArea dataOnly="0" labelOnly="1" outline="0" fieldPosition="0">
        <references count="4">
          <reference field="5" count="1" selected="0">
            <x v="2"/>
          </reference>
          <reference field="9" count="1" selected="0">
            <x v="11"/>
          </reference>
          <reference field="10" count="1">
            <x v="43"/>
          </reference>
          <reference field="28" count="1" selected="0">
            <x v="7"/>
          </reference>
        </references>
      </pivotArea>
    </format>
    <format dxfId="7">
      <pivotArea dataOnly="0" labelOnly="1" outline="0" fieldPosition="0">
        <references count="4">
          <reference field="5" count="1" selected="0">
            <x v="2"/>
          </reference>
          <reference field="9" count="1" selected="0">
            <x v="22"/>
          </reference>
          <reference field="10" count="1">
            <x v="5"/>
          </reference>
          <reference field="28" count="1" selected="0">
            <x v="7"/>
          </reference>
        </references>
      </pivotArea>
    </format>
    <format dxfId="6">
      <pivotArea dataOnly="0" labelOnly="1" outline="0" fieldPosition="0">
        <references count="4">
          <reference field="5" count="1" selected="0">
            <x v="2"/>
          </reference>
          <reference field="9" count="1" selected="0">
            <x v="11"/>
          </reference>
          <reference field="10" count="1">
            <x v="43"/>
          </reference>
          <reference field="28" count="1" selected="0">
            <x v="12"/>
          </reference>
        </references>
      </pivotArea>
    </format>
    <format dxfId="5">
      <pivotArea dataOnly="0" labelOnly="1" outline="0" fieldPosition="0">
        <references count="4">
          <reference field="5" count="1" selected="0">
            <x v="2"/>
          </reference>
          <reference field="9" count="1" selected="0">
            <x v="22"/>
          </reference>
          <reference field="10" count="1">
            <x v="5"/>
          </reference>
          <reference field="28" count="1" selected="0">
            <x v="13"/>
          </reference>
        </references>
      </pivotArea>
    </format>
    <format dxfId="4">
      <pivotArea dataOnly="0" labelOnly="1" outline="0" fieldPosition="0">
        <references count="4">
          <reference field="5" count="1" selected="0">
            <x v="2"/>
          </reference>
          <reference field="9" count="1" selected="0">
            <x v="11"/>
          </reference>
          <reference field="10" count="1">
            <x v="43"/>
          </reference>
          <reference field="28" count="1" selected="0">
            <x v="14"/>
          </reference>
        </references>
      </pivotArea>
    </format>
    <format dxfId="3">
      <pivotArea dataOnly="0" labelOnly="1" outline="0" fieldPosition="0">
        <references count="4">
          <reference field="5" count="1" selected="0">
            <x v="2"/>
          </reference>
          <reference field="9" count="1" selected="0">
            <x v="22"/>
          </reference>
          <reference field="10" count="1">
            <x v="5"/>
          </reference>
          <reference field="28" count="1" selected="0">
            <x v="22"/>
          </reference>
        </references>
      </pivotArea>
    </format>
    <format dxfId="2">
      <pivotArea dataOnly="0" labelOnly="1" outline="0" fieldPosition="0">
        <references count="4">
          <reference field="5" count="1" selected="0">
            <x v="2"/>
          </reference>
          <reference field="9" count="1" selected="0">
            <x v="11"/>
          </reference>
          <reference field="10" count="1">
            <x v="43"/>
          </reference>
          <reference field="28" count="1" selected="0">
            <x v="26"/>
          </reference>
        </references>
      </pivotArea>
    </format>
    <format dxfId="1">
      <pivotArea dataOnly="0" labelOnly="1" outline="0" fieldPosition="0">
        <references count="4">
          <reference field="5" count="1" selected="0">
            <x v="2"/>
          </reference>
          <reference field="9" count="1" selected="0">
            <x v="22"/>
          </reference>
          <reference field="10" count="1">
            <x v="5"/>
          </reference>
          <reference field="28" count="1" selected="0">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BB31589-A8E0-4C5C-8059-6A12953D8133}"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52:G161" firstHeaderRow="2" firstDataRow="2" firstDataCol="6" rowPageCount="3" colPageCount="1"/>
  <pivotFields count="43">
    <pivotField compact="0" outline="0" showAll="0"/>
    <pivotField dataField="1" compact="0" outline="0" showAll="0"/>
    <pivotField compact="0" outline="0" showAll="0"/>
    <pivotField compact="0" outline="0" showAll="0"/>
    <pivotField compact="0" outline="0" showAll="0" defaultSubtota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x="5"/>
        <item x="6"/>
        <item x="9"/>
        <item x="4"/>
        <item x="8"/>
        <item x="7"/>
        <item x="3"/>
        <item x="2"/>
        <item x="10"/>
        <item x="11"/>
        <item x="1"/>
        <item x="0"/>
        <item m="1" x="24"/>
        <item x="13"/>
        <item x="12"/>
        <item x="21"/>
        <item x="15"/>
        <item x="22"/>
        <item x="16"/>
        <item x="1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name="SEGUIMIENTO OCI" axis="axisPage" compact="0" outline="0" multipleItemSelectionAllowed="1" showAll="0" defaultSubtotal="0">
      <items count="3">
        <item h="1" m="1" x="2"/>
        <item h="1" x="0"/>
        <item x="1"/>
      </items>
    </pivotField>
    <pivotField compact="0" outline="0" showAll="0"/>
    <pivotField compact="0" outline="0" showAll="0"/>
    <pivotField compact="0" outline="0" multipleItemSelectionAllowed="1" showAll="0"/>
    <pivotField compact="0" outline="0" showAll="0"/>
    <pivotField axis="axisRow" compact="0" outline="0" showAll="0" defaultSubtotal="0">
      <items count="24">
        <item x="7"/>
        <item m="1" x="20"/>
        <item m="1" x="22"/>
        <item x="5"/>
        <item m="1" x="18"/>
        <item x="3"/>
        <item x="13"/>
        <item x="4"/>
        <item m="1" x="23"/>
        <item x="2"/>
        <item m="1" x="19"/>
        <item x="0"/>
        <item m="1" x="21"/>
        <item x="6"/>
        <item x="1"/>
        <item x="8"/>
        <item x="9"/>
        <item x="10"/>
        <item x="11"/>
        <item x="12"/>
        <item x="14"/>
        <item x="15"/>
        <item x="16"/>
        <item x="17"/>
      </items>
    </pivotField>
    <pivotField axis="axisPage" compact="0" outline="0" multipleItemSelectionAllowed="1" showAll="0">
      <items count="5">
        <item x="0"/>
        <item x="2"/>
        <item m="1" x="3"/>
        <item x="1"/>
        <item t="default"/>
      </items>
    </pivotField>
    <pivotField compact="0" outline="0" showAll="0"/>
  </pivotFields>
  <rowFields count="6">
    <field x="28"/>
    <field x="5"/>
    <field x="9"/>
    <field x="12"/>
    <field x="40"/>
    <field x="13"/>
  </rowFields>
  <rowItems count="8">
    <i>
      <x v="6"/>
      <x/>
      <x v="8"/>
      <x v="1"/>
      <x v="14"/>
      <x v="74"/>
    </i>
    <i>
      <x v="7"/>
      <x v="5"/>
      <x v="39"/>
      <x v="1"/>
      <x v="9"/>
      <x v="109"/>
    </i>
    <i>
      <x v="14"/>
      <x v="5"/>
      <x v="23"/>
      <x/>
      <x v="11"/>
      <x v="60"/>
    </i>
    <i>
      <x v="16"/>
      <x v="1"/>
      <x v="51"/>
      <x/>
      <x v="11"/>
      <x v="14"/>
    </i>
    <i>
      <x v="19"/>
      <x/>
      <x v="9"/>
      <x/>
      <x v="11"/>
      <x v="12"/>
    </i>
    <i>
      <x v="23"/>
      <x v="5"/>
      <x v="13"/>
      <x v="2"/>
      <x v="11"/>
      <x v="5"/>
    </i>
    <i r="2">
      <x v="39"/>
      <x v="2"/>
      <x v="11"/>
      <x v="6"/>
    </i>
    <i t="grand">
      <x/>
    </i>
  </rowItems>
  <colItems count="1">
    <i/>
  </colItems>
  <pageFields count="3">
    <pageField fld="19" hier="-1"/>
    <pageField fld="35" hier="-1"/>
    <pageField fld="41" hier="-1"/>
  </pageFields>
  <dataFields count="1">
    <dataField name="Cuenta de COD_FILA" fld="1" subtotal="count" baseField="0" baseItem="0"/>
  </dataFields>
  <formats count="63">
    <format dxfId="495">
      <pivotArea dataOnly="0" labelOnly="1" outline="0" fieldPosition="0">
        <references count="3">
          <reference field="9" count="1" selected="0">
            <x v="8"/>
          </reference>
          <reference field="28" count="1" selected="0">
            <x v="6"/>
          </reference>
          <reference field="40" count="1">
            <x v="6"/>
          </reference>
        </references>
      </pivotArea>
    </format>
    <format dxfId="494">
      <pivotArea dataOnly="0" labelOnly="1" outline="0" fieldPosition="0">
        <references count="3">
          <reference field="9" count="1" selected="0">
            <x v="39"/>
          </reference>
          <reference field="28" count="1" selected="0">
            <x v="7"/>
          </reference>
          <reference field="40" count="1">
            <x v="9"/>
          </reference>
        </references>
      </pivotArea>
    </format>
    <format dxfId="493">
      <pivotArea dataOnly="0" labelOnly="1" outline="0" fieldPosition="0">
        <references count="3">
          <reference field="9" count="1" selected="0">
            <x v="23"/>
          </reference>
          <reference field="28" count="1" selected="0">
            <x v="14"/>
          </reference>
          <reference field="40" count="1">
            <x v="11"/>
          </reference>
        </references>
      </pivotArea>
    </format>
    <format dxfId="492">
      <pivotArea dataOnly="0" labelOnly="1" outline="0" fieldPosition="0">
        <references count="3">
          <reference field="9" count="1" selected="0">
            <x v="51"/>
          </reference>
          <reference field="28" count="1" selected="0">
            <x v="16"/>
          </reference>
          <reference field="40" count="1">
            <x v="12"/>
          </reference>
        </references>
      </pivotArea>
    </format>
    <format dxfId="491">
      <pivotArea dataOnly="0" labelOnly="1" outline="0" fieldPosition="0">
        <references count="3">
          <reference field="9" count="1" selected="0">
            <x v="9"/>
          </reference>
          <reference field="28" count="1" selected="0">
            <x v="19"/>
          </reference>
          <reference field="40" count="1">
            <x v="10"/>
          </reference>
        </references>
      </pivotArea>
    </format>
    <format dxfId="490">
      <pivotArea dataOnly="0" labelOnly="1" outline="0" fieldPosition="0">
        <references count="3">
          <reference field="9" count="1" selected="0">
            <x v="13"/>
          </reference>
          <reference field="28" count="1" selected="0">
            <x v="23"/>
          </reference>
          <reference field="40" count="1">
            <x v="11"/>
          </reference>
        </references>
      </pivotArea>
    </format>
    <format dxfId="489">
      <pivotArea field="12" type="button" dataOnly="0" labelOnly="1" outline="0" axis="axisRow" fieldPosition="3"/>
    </format>
    <format dxfId="488">
      <pivotArea field="40" type="button" dataOnly="0" labelOnly="1" outline="0" axis="axisRow" fieldPosition="4"/>
    </format>
    <format dxfId="487">
      <pivotArea dataOnly="0" labelOnly="1" outline="0" fieldPosition="0">
        <references count="3">
          <reference field="9" count="1" selected="0">
            <x v="8"/>
          </reference>
          <reference field="12" count="1">
            <x v="1"/>
          </reference>
          <reference field="28" count="1" selected="0">
            <x v="6"/>
          </reference>
        </references>
      </pivotArea>
    </format>
    <format dxfId="486">
      <pivotArea dataOnly="0" labelOnly="1" outline="0" fieldPosition="0">
        <references count="3">
          <reference field="9" count="1" selected="0">
            <x v="23"/>
          </reference>
          <reference field="12" count="1">
            <x v="0"/>
          </reference>
          <reference field="28" count="1" selected="0">
            <x v="14"/>
          </reference>
        </references>
      </pivotArea>
    </format>
    <format dxfId="485">
      <pivotArea dataOnly="0" labelOnly="1" outline="0" fieldPosition="0">
        <references count="3">
          <reference field="9" count="1" selected="0">
            <x v="13"/>
          </reference>
          <reference field="12" count="1">
            <x v="2"/>
          </reference>
          <reference field="28" count="1" selected="0">
            <x v="23"/>
          </reference>
        </references>
      </pivotArea>
    </format>
    <format dxfId="484">
      <pivotArea dataOnly="0" labelOnly="1" outline="0" fieldPosition="0">
        <references count="4">
          <reference field="9" count="1" selected="0">
            <x v="8"/>
          </reference>
          <reference field="12" count="1" selected="0">
            <x v="1"/>
          </reference>
          <reference field="28" count="1" selected="0">
            <x v="6"/>
          </reference>
          <reference field="40" count="1">
            <x v="6"/>
          </reference>
        </references>
      </pivotArea>
    </format>
    <format dxfId="483">
      <pivotArea dataOnly="0" labelOnly="1" outline="0" fieldPosition="0">
        <references count="4">
          <reference field="9" count="1" selected="0">
            <x v="39"/>
          </reference>
          <reference field="12" count="1" selected="0">
            <x v="1"/>
          </reference>
          <reference field="28" count="1" selected="0">
            <x v="7"/>
          </reference>
          <reference field="40" count="1">
            <x v="9"/>
          </reference>
        </references>
      </pivotArea>
    </format>
    <format dxfId="482">
      <pivotArea dataOnly="0" labelOnly="1" outline="0" fieldPosition="0">
        <references count="4">
          <reference field="9" count="1" selected="0">
            <x v="23"/>
          </reference>
          <reference field="12" count="1" selected="0">
            <x v="0"/>
          </reference>
          <reference field="28" count="1" selected="0">
            <x v="14"/>
          </reference>
          <reference field="40" count="1">
            <x v="11"/>
          </reference>
        </references>
      </pivotArea>
    </format>
    <format dxfId="481">
      <pivotArea dataOnly="0" labelOnly="1" outline="0" fieldPosition="0">
        <references count="4">
          <reference field="9" count="1" selected="0">
            <x v="51"/>
          </reference>
          <reference field="12" count="1" selected="0">
            <x v="0"/>
          </reference>
          <reference field="28" count="1" selected="0">
            <x v="16"/>
          </reference>
          <reference field="40" count="1">
            <x v="12"/>
          </reference>
        </references>
      </pivotArea>
    </format>
    <format dxfId="480">
      <pivotArea dataOnly="0" labelOnly="1" outline="0" fieldPosition="0">
        <references count="4">
          <reference field="9" count="1" selected="0">
            <x v="9"/>
          </reference>
          <reference field="12" count="1" selected="0">
            <x v="0"/>
          </reference>
          <reference field="28" count="1" selected="0">
            <x v="19"/>
          </reference>
          <reference field="40" count="1">
            <x v="10"/>
          </reference>
        </references>
      </pivotArea>
    </format>
    <format dxfId="479">
      <pivotArea dataOnly="0" labelOnly="1" outline="0" fieldPosition="0">
        <references count="4">
          <reference field="9" count="1" selected="0">
            <x v="13"/>
          </reference>
          <reference field="12" count="1" selected="0">
            <x v="2"/>
          </reference>
          <reference field="28" count="1" selected="0">
            <x v="23"/>
          </reference>
          <reference field="40" count="1">
            <x v="11"/>
          </reference>
        </references>
      </pivotArea>
    </format>
    <format dxfId="478">
      <pivotArea dataOnly="0" labelOnly="1" outline="0" fieldPosition="0">
        <references count="5">
          <reference field="9" count="1" selected="0">
            <x v="8"/>
          </reference>
          <reference field="12" count="1" selected="0">
            <x v="1"/>
          </reference>
          <reference field="13" count="1">
            <x v="74"/>
          </reference>
          <reference field="28" count="1" selected="0">
            <x v="6"/>
          </reference>
          <reference field="40" count="1" selected="0">
            <x v="6"/>
          </reference>
        </references>
      </pivotArea>
    </format>
    <format dxfId="477">
      <pivotArea dataOnly="0" labelOnly="1" outline="0" fieldPosition="0">
        <references count="5">
          <reference field="9" count="1" selected="0">
            <x v="39"/>
          </reference>
          <reference field="12" count="1" selected="0">
            <x v="1"/>
          </reference>
          <reference field="13" count="1">
            <x v="109"/>
          </reference>
          <reference field="28" count="1" selected="0">
            <x v="7"/>
          </reference>
          <reference field="40" count="1" selected="0">
            <x v="9"/>
          </reference>
        </references>
      </pivotArea>
    </format>
    <format dxfId="476">
      <pivotArea dataOnly="0" labelOnly="1" outline="0" fieldPosition="0">
        <references count="5">
          <reference field="9" count="1" selected="0">
            <x v="23"/>
          </reference>
          <reference field="12" count="1" selected="0">
            <x v="0"/>
          </reference>
          <reference field="13" count="1">
            <x v="60"/>
          </reference>
          <reference field="28" count="1" selected="0">
            <x v="14"/>
          </reference>
          <reference field="40" count="1" selected="0">
            <x v="11"/>
          </reference>
        </references>
      </pivotArea>
    </format>
    <format dxfId="475">
      <pivotArea dataOnly="0" labelOnly="1" outline="0" fieldPosition="0">
        <references count="5">
          <reference field="9" count="1" selected="0">
            <x v="51"/>
          </reference>
          <reference field="12" count="1" selected="0">
            <x v="0"/>
          </reference>
          <reference field="13" count="1">
            <x v="14"/>
          </reference>
          <reference field="28" count="1" selected="0">
            <x v="16"/>
          </reference>
          <reference field="40" count="1" selected="0">
            <x v="12"/>
          </reference>
        </references>
      </pivotArea>
    </format>
    <format dxfId="474">
      <pivotArea dataOnly="0" labelOnly="1" outline="0" fieldPosition="0">
        <references count="5">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473">
      <pivotArea dataOnly="0" labelOnly="1" outline="0" fieldPosition="0">
        <references count="5">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472">
      <pivotArea dataOnly="0" labelOnly="1" outline="0" fieldPosition="0">
        <references count="5">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471">
      <pivotArea dataOnly="0" labelOnly="1" outline="0" fieldPosition="0">
        <references count="2">
          <reference field="5" count="1">
            <x v="0"/>
          </reference>
          <reference field="28" count="1" selected="0">
            <x v="6"/>
          </reference>
        </references>
      </pivotArea>
    </format>
    <format dxfId="470">
      <pivotArea dataOnly="0" labelOnly="1" outline="0" fieldPosition="0">
        <references count="2">
          <reference field="5" count="1">
            <x v="5"/>
          </reference>
          <reference field="28" count="1" selected="0">
            <x v="7"/>
          </reference>
        </references>
      </pivotArea>
    </format>
    <format dxfId="469">
      <pivotArea dataOnly="0" labelOnly="1" outline="0" fieldPosition="0">
        <references count="2">
          <reference field="5" count="1">
            <x v="1"/>
          </reference>
          <reference field="28" count="1" selected="0">
            <x v="16"/>
          </reference>
        </references>
      </pivotArea>
    </format>
    <format dxfId="468">
      <pivotArea dataOnly="0" labelOnly="1" outline="0" fieldPosition="0">
        <references count="2">
          <reference field="5" count="1">
            <x v="0"/>
          </reference>
          <reference field="28" count="1" selected="0">
            <x v="19"/>
          </reference>
        </references>
      </pivotArea>
    </format>
    <format dxfId="467">
      <pivotArea dataOnly="0" labelOnly="1" outline="0" fieldPosition="0">
        <references count="2">
          <reference field="5" count="1">
            <x v="5"/>
          </reference>
          <reference field="28" count="1" selected="0">
            <x v="23"/>
          </reference>
        </references>
      </pivotArea>
    </format>
    <format dxfId="466">
      <pivotArea dataOnly="0" labelOnly="1" outline="0" fieldPosition="0">
        <references count="3">
          <reference field="5" count="1" selected="0">
            <x v="0"/>
          </reference>
          <reference field="9" count="1">
            <x v="8"/>
          </reference>
          <reference field="28" count="1" selected="0">
            <x v="6"/>
          </reference>
        </references>
      </pivotArea>
    </format>
    <format dxfId="465">
      <pivotArea dataOnly="0" labelOnly="1" outline="0" fieldPosition="0">
        <references count="3">
          <reference field="5" count="1" selected="0">
            <x v="5"/>
          </reference>
          <reference field="9" count="1">
            <x v="39"/>
          </reference>
          <reference field="28" count="1" selected="0">
            <x v="7"/>
          </reference>
        </references>
      </pivotArea>
    </format>
    <format dxfId="464">
      <pivotArea dataOnly="0" labelOnly="1" outline="0" fieldPosition="0">
        <references count="3">
          <reference field="5" count="1" selected="0">
            <x v="5"/>
          </reference>
          <reference field="9" count="1">
            <x v="23"/>
          </reference>
          <reference field="28" count="1" selected="0">
            <x v="14"/>
          </reference>
        </references>
      </pivotArea>
    </format>
    <format dxfId="463">
      <pivotArea dataOnly="0" labelOnly="1" outline="0" fieldPosition="0">
        <references count="3">
          <reference field="5" count="1" selected="0">
            <x v="1"/>
          </reference>
          <reference field="9" count="1">
            <x v="51"/>
          </reference>
          <reference field="28" count="1" selected="0">
            <x v="16"/>
          </reference>
        </references>
      </pivotArea>
    </format>
    <format dxfId="462">
      <pivotArea dataOnly="0" labelOnly="1" outline="0" fieldPosition="0">
        <references count="3">
          <reference field="5" count="1" selected="0">
            <x v="0"/>
          </reference>
          <reference field="9" count="1">
            <x v="9"/>
          </reference>
          <reference field="28" count="1" selected="0">
            <x v="19"/>
          </reference>
        </references>
      </pivotArea>
    </format>
    <format dxfId="461">
      <pivotArea dataOnly="0" labelOnly="1" outline="0" fieldPosition="0">
        <references count="3">
          <reference field="5" count="1" selected="0">
            <x v="5"/>
          </reference>
          <reference field="9" count="2">
            <x v="13"/>
            <x v="39"/>
          </reference>
          <reference field="28" count="1" selected="0">
            <x v="23"/>
          </reference>
        </references>
      </pivotArea>
    </format>
    <format dxfId="460">
      <pivotArea dataOnly="0" labelOnly="1" outline="0" fieldPosition="0">
        <references count="4">
          <reference field="5" count="1" selected="0">
            <x v="0"/>
          </reference>
          <reference field="9" count="1" selected="0">
            <x v="8"/>
          </reference>
          <reference field="12" count="1">
            <x v="1"/>
          </reference>
          <reference field="28" count="1" selected="0">
            <x v="6"/>
          </reference>
        </references>
      </pivotArea>
    </format>
    <format dxfId="459">
      <pivotArea dataOnly="0" labelOnly="1" outline="0" fieldPosition="0">
        <references count="4">
          <reference field="5" count="1" selected="0">
            <x v="5"/>
          </reference>
          <reference field="9" count="1" selected="0">
            <x v="23"/>
          </reference>
          <reference field="12" count="1">
            <x v="0"/>
          </reference>
          <reference field="28" count="1" selected="0">
            <x v="14"/>
          </reference>
        </references>
      </pivotArea>
    </format>
    <format dxfId="458">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457">
      <pivotArea dataOnly="0" labelOnly="1" outline="0" fieldPosition="0">
        <references count="5">
          <reference field="5" count="1" selected="0">
            <x v="0"/>
          </reference>
          <reference field="9" count="1" selected="0">
            <x v="8"/>
          </reference>
          <reference field="12" count="1" selected="0">
            <x v="1"/>
          </reference>
          <reference field="28" count="1" selected="0">
            <x v="6"/>
          </reference>
          <reference field="40" count="1">
            <x v="6"/>
          </reference>
        </references>
      </pivotArea>
    </format>
    <format dxfId="456">
      <pivotArea dataOnly="0" labelOnly="1" outline="0" fieldPosition="0">
        <references count="5">
          <reference field="5" count="1" selected="0">
            <x v="5"/>
          </reference>
          <reference field="9" count="1" selected="0">
            <x v="39"/>
          </reference>
          <reference field="12" count="1" selected="0">
            <x v="1"/>
          </reference>
          <reference field="28" count="1" selected="0">
            <x v="7"/>
          </reference>
          <reference field="40" count="1">
            <x v="9"/>
          </reference>
        </references>
      </pivotArea>
    </format>
    <format dxfId="455">
      <pivotArea dataOnly="0" labelOnly="1" outline="0" fieldPosition="0">
        <references count="5">
          <reference field="5" count="1" selected="0">
            <x v="5"/>
          </reference>
          <reference field="9" count="1" selected="0">
            <x v="23"/>
          </reference>
          <reference field="12" count="1" selected="0">
            <x v="0"/>
          </reference>
          <reference field="28" count="1" selected="0">
            <x v="14"/>
          </reference>
          <reference field="40" count="1">
            <x v="11"/>
          </reference>
        </references>
      </pivotArea>
    </format>
    <format dxfId="454">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453">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452">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451">
      <pivotArea dataOnly="0" labelOnly="1" outline="0" fieldPosition="0">
        <references count="1">
          <reference field="28" count="1">
            <x v="19"/>
          </reference>
        </references>
      </pivotArea>
    </format>
    <format dxfId="450">
      <pivotArea dataOnly="0" labelOnly="1" outline="0" fieldPosition="0">
        <references count="2">
          <reference field="5" count="1">
            <x v="0"/>
          </reference>
          <reference field="28" count="1" selected="0">
            <x v="19"/>
          </reference>
        </references>
      </pivotArea>
    </format>
    <format dxfId="449">
      <pivotArea dataOnly="0" labelOnly="1" outline="0" fieldPosition="0">
        <references count="3">
          <reference field="5" count="1" selected="0">
            <x v="0"/>
          </reference>
          <reference field="9" count="1">
            <x v="9"/>
          </reference>
          <reference field="28" count="1" selected="0">
            <x v="19"/>
          </reference>
        </references>
      </pivotArea>
    </format>
    <format dxfId="448">
      <pivotArea dataOnly="0" labelOnly="1" outline="0" offset="IV256" fieldPosition="0">
        <references count="4">
          <reference field="5" count="1" selected="0">
            <x v="5"/>
          </reference>
          <reference field="9" count="1" selected="0">
            <x v="23"/>
          </reference>
          <reference field="12" count="1">
            <x v="0"/>
          </reference>
          <reference field="28" count="1" selected="0">
            <x v="14"/>
          </reference>
        </references>
      </pivotArea>
    </format>
    <format dxfId="447">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446">
      <pivotArea dataOnly="0" labelOnly="1" outline="0" fieldPosition="0">
        <references count="6">
          <reference field="5" count="1" selected="0">
            <x v="0"/>
          </reference>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445">
      <pivotArea dataOnly="0" labelOnly="1" outline="0" fieldPosition="0">
        <references count="1">
          <reference field="28" count="1">
            <x v="23"/>
          </reference>
        </references>
      </pivotArea>
    </format>
    <format dxfId="444">
      <pivotArea dataOnly="0" labelOnly="1" outline="0" fieldPosition="0">
        <references count="2">
          <reference field="5" count="1">
            <x v="5"/>
          </reference>
          <reference field="28" count="1" selected="0">
            <x v="23"/>
          </reference>
        </references>
      </pivotArea>
    </format>
    <format dxfId="443">
      <pivotArea dataOnly="0" labelOnly="1" outline="0" fieldPosition="0">
        <references count="3">
          <reference field="5" count="1" selected="0">
            <x v="5"/>
          </reference>
          <reference field="9" count="2">
            <x v="13"/>
            <x v="39"/>
          </reference>
          <reference field="28" count="1" selected="0">
            <x v="23"/>
          </reference>
        </references>
      </pivotArea>
    </format>
    <format dxfId="442">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441">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440">
      <pivotArea dataOnly="0" labelOnly="1" outline="0" fieldPosition="0">
        <references count="6">
          <reference field="5" count="1" selected="0">
            <x v="5"/>
          </reference>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439">
      <pivotArea dataOnly="0" labelOnly="1" outline="0" fieldPosition="0">
        <references count="6">
          <reference field="5" count="1" selected="0">
            <x v="5"/>
          </reference>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438">
      <pivotArea dataOnly="0" labelOnly="1" outline="0" fieldPosition="0">
        <references count="1">
          <reference field="28" count="1">
            <x v="16"/>
          </reference>
        </references>
      </pivotArea>
    </format>
    <format dxfId="437">
      <pivotArea dataOnly="0" labelOnly="1" outline="0" fieldPosition="0">
        <references count="2">
          <reference field="5" count="1">
            <x v="1"/>
          </reference>
          <reference field="28" count="1" selected="0">
            <x v="16"/>
          </reference>
        </references>
      </pivotArea>
    </format>
    <format dxfId="436">
      <pivotArea dataOnly="0" labelOnly="1" outline="0" fieldPosition="0">
        <references count="3">
          <reference field="5" count="1" selected="0">
            <x v="1"/>
          </reference>
          <reference field="9" count="1">
            <x v="51"/>
          </reference>
          <reference field="28" count="1" selected="0">
            <x v="16"/>
          </reference>
        </references>
      </pivotArea>
    </format>
    <format dxfId="435">
      <pivotArea dataOnly="0" labelOnly="1" outline="0" offset="IV2" fieldPosition="0">
        <references count="4">
          <reference field="5" count="1" selected="0">
            <x v="5"/>
          </reference>
          <reference field="9" count="1" selected="0">
            <x v="23"/>
          </reference>
          <reference field="12" count="1">
            <x v="0"/>
          </reference>
          <reference field="28" count="1" selected="0">
            <x v="14"/>
          </reference>
        </references>
      </pivotArea>
    </format>
    <format dxfId="434">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433">
      <pivotArea dataOnly="0" labelOnly="1" outline="0" fieldPosition="0">
        <references count="6">
          <reference field="5" count="1" selected="0">
            <x v="1"/>
          </reference>
          <reference field="9" count="1" selected="0">
            <x v="51"/>
          </reference>
          <reference field="12" count="1" selected="0">
            <x v="0"/>
          </reference>
          <reference field="13" count="1">
            <x v="14"/>
          </reference>
          <reference field="28" count="1" selected="0">
            <x v="16"/>
          </reference>
          <reference field="40"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7100F6E-C5A5-4E1C-A320-1D45DBAED07B}" name="TablaDiná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0:B109" firstHeaderRow="1" firstDataRow="1" firstDataCol="1" rowPageCount="2"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6">
        <item x="18"/>
        <item x="20"/>
        <item x="17"/>
        <item x="19"/>
        <item x="5"/>
        <item x="6"/>
        <item x="9"/>
        <item x="4"/>
        <item x="8"/>
        <item x="7"/>
        <item x="3"/>
        <item x="2"/>
        <item x="10"/>
        <item x="11"/>
        <item x="1"/>
        <item x="0"/>
        <item m="1" x="24"/>
        <item x="13"/>
        <item x="12"/>
        <item x="21"/>
        <item x="15"/>
        <item x="22"/>
        <item x="16"/>
        <item x="14"/>
        <item x="23"/>
        <item t="default"/>
      </items>
    </pivotField>
    <pivotField numFmtId="166" showAll="0"/>
    <pivotField showAll="0"/>
    <pivotField showAll="0"/>
    <pivotField numFmtId="2" showAll="0"/>
    <pivotField showAll="0"/>
    <pivotField showAll="0"/>
    <pivotField showAll="0"/>
    <pivotField axis="axisRow" showAll="0">
      <items count="10">
        <item x="7"/>
        <item x="5"/>
        <item x="0"/>
        <item x="3"/>
        <item x="1"/>
        <item x="2"/>
        <item m="1" x="8"/>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27"/>
  </rowFields>
  <rowItems count="9">
    <i>
      <x/>
    </i>
    <i>
      <x v="1"/>
    </i>
    <i>
      <x v="2"/>
    </i>
    <i>
      <x v="3"/>
    </i>
    <i>
      <x v="4"/>
    </i>
    <i>
      <x v="5"/>
    </i>
    <i>
      <x v="7"/>
    </i>
    <i>
      <x v="8"/>
    </i>
    <i t="grand">
      <x/>
    </i>
  </rowItems>
  <colItems count="1">
    <i/>
  </colItems>
  <pageFields count="2">
    <pageField fld="19" hier="-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CB906FD-A4AF-4546-8D95-2B4C62CC12FA}" name="TablaDinámica4"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67:D172" firstHeaderRow="2" firstDataRow="2" firstDataCol="3"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6">
        <item h="1" x="18"/>
        <item h="1" x="20"/>
        <item h="1" x="17"/>
        <item h="1" x="19"/>
        <item h="1" x="5"/>
        <item h="1" x="6"/>
        <item h="1" x="9"/>
        <item h="1" x="4"/>
        <item h="1" x="8"/>
        <item h="1" x="7"/>
        <item h="1" x="3"/>
        <item h="1" x="2"/>
        <item h="1" x="10"/>
        <item h="1" x="11"/>
        <item h="1" x="1"/>
        <item h="1" x="0"/>
        <item h="1" m="1" x="24"/>
        <item h="1" x="13"/>
        <item h="1" x="12"/>
        <item x="21"/>
        <item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3">
    <field x="28"/>
    <field x="9"/>
    <field x="19"/>
  </rowFields>
  <rowItems count="4">
    <i>
      <x v="12"/>
      <x v="11"/>
      <x v="19"/>
    </i>
    <i>
      <x v="14"/>
      <x v="11"/>
      <x v="19"/>
    </i>
    <i>
      <x v="27"/>
      <x v="34"/>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454A43A-C376-4FED-BE03-6D04873F3B33}"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35:G141"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h="1" x="5"/>
        <item h="1" x="6"/>
        <item h="1" x="9"/>
        <item h="1" x="4"/>
        <item h="1" x="8"/>
        <item h="1" x="7"/>
        <item h="1" x="3"/>
        <item x="2"/>
        <item x="10"/>
        <item x="11"/>
        <item x="1"/>
        <item x="0"/>
        <item m="1" x="24"/>
        <item x="13"/>
        <item x="12"/>
        <item h="1" x="21"/>
        <item h="1"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4">
        <item x="7"/>
        <item m="1" x="20"/>
        <item m="1" x="22"/>
        <item x="5"/>
        <item m="1" x="18"/>
        <item x="3"/>
        <item x="13"/>
        <item x="6"/>
        <item x="4"/>
        <item m="1" x="23"/>
        <item x="2"/>
        <item m="1" x="19"/>
        <item m="1" x="21"/>
        <item x="0"/>
        <item x="1"/>
        <item x="8"/>
        <item x="9"/>
        <item x="10"/>
        <item x="11"/>
        <item x="12"/>
        <item x="14"/>
        <item x="15"/>
        <item x="16"/>
        <item x="17"/>
      </items>
    </pivotField>
    <pivotField axis="axisPage" compact="0" outline="0" multipleItemSelectionAllowed="1" showAll="0">
      <items count="5">
        <item h="1" x="0"/>
        <item h="1" x="2"/>
        <item m="1" x="3"/>
        <item x="1"/>
        <item t="default"/>
      </items>
    </pivotField>
    <pivotField compact="0" outline="0" showAll="0"/>
  </pivotFields>
  <rowFields count="6">
    <field x="28"/>
    <field x="5"/>
    <field x="9"/>
    <field x="12"/>
    <field x="40"/>
    <field x="13"/>
  </rowFields>
  <rowItems count="5">
    <i>
      <x v="16"/>
      <x v="3"/>
      <x v="23"/>
      <x/>
      <x v="3"/>
      <x v="7"/>
    </i>
    <i r="2">
      <x v="24"/>
      <x/>
      <x v="3"/>
      <x v="46"/>
    </i>
    <i>
      <x v="18"/>
      <x v="5"/>
      <x v="51"/>
      <x/>
      <x v="7"/>
      <x v="53"/>
    </i>
    <i>
      <x v="23"/>
      <x v="5"/>
      <x v="13"/>
      <x v="1"/>
      <x v="5"/>
      <x v="31"/>
    </i>
    <i t="grand">
      <x/>
    </i>
  </rowItems>
  <colItems count="1">
    <i/>
  </colItems>
  <pageFields count="2">
    <pageField fld="19" hier="-1"/>
    <pageField fld="41" hier="-1"/>
  </pageFields>
  <dataFields count="1">
    <dataField name="Cuenta de COD_FILA" fld="1" subtotal="count" baseField="0" baseItem="0"/>
  </dataFields>
  <formats count="187">
    <format dxfId="195">
      <pivotArea dataOnly="0" labelOnly="1" grandRow="1" outline="0" fieldPosition="0"/>
    </format>
    <format dxfId="194">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193">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192">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191">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190">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189">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188">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187">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186">
      <pivotArea dataOnly="0" labelOnly="1" outline="0" fieldPosition="0">
        <references count="3">
          <reference field="9" count="1" selected="0">
            <x v="25"/>
          </reference>
          <reference field="12" count="1">
            <x v="0"/>
          </reference>
          <reference field="28" count="1" selected="0">
            <x v="2"/>
          </reference>
        </references>
      </pivotArea>
    </format>
    <format dxfId="185">
      <pivotArea dataOnly="0" labelOnly="1" outline="0" fieldPosition="0">
        <references count="3">
          <reference field="9" count="1" selected="0">
            <x v="25"/>
          </reference>
          <reference field="12" count="1">
            <x v="1"/>
          </reference>
          <reference field="28" count="1" selected="0">
            <x v="16"/>
          </reference>
        </references>
      </pivotArea>
    </format>
    <format dxfId="184">
      <pivotArea dataOnly="0" labelOnly="1" outline="0" fieldPosition="0">
        <references count="3">
          <reference field="9" count="1" selected="0">
            <x v="51"/>
          </reference>
          <reference field="12" count="1">
            <x v="0"/>
          </reference>
          <reference field="28" count="1" selected="0">
            <x v="18"/>
          </reference>
        </references>
      </pivotArea>
    </format>
    <format dxfId="183">
      <pivotArea dataOnly="0" labelOnly="1" outline="0" fieldPosition="0">
        <references count="3">
          <reference field="9" count="1" selected="0">
            <x v="13"/>
          </reference>
          <reference field="12" count="1">
            <x v="1"/>
          </reference>
          <reference field="28" count="1" selected="0">
            <x v="23"/>
          </reference>
        </references>
      </pivotArea>
    </format>
    <format dxfId="182">
      <pivotArea dataOnly="0" labelOnly="1" outline="0" fieldPosition="0">
        <references count="3">
          <reference field="9" count="1" selected="0">
            <x v="0"/>
          </reference>
          <reference field="12" count="2">
            <x v="0"/>
            <x v="1"/>
          </reference>
          <reference field="28" count="1" selected="0">
            <x v="25"/>
          </reference>
        </references>
      </pivotArea>
    </format>
    <format dxfId="181">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180">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179">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178">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177">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176">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175">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74">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73">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72">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71">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70">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69">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68">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67">
      <pivotArea dataOnly="0" labelOnly="1" outline="0" fieldPosition="0">
        <references count="2">
          <reference field="5" count="1">
            <x v="1"/>
          </reference>
          <reference field="28" count="1" selected="0">
            <x v="2"/>
          </reference>
        </references>
      </pivotArea>
    </format>
    <format dxfId="166">
      <pivotArea dataOnly="0" labelOnly="1" outline="0" fieldPosition="0">
        <references count="2">
          <reference field="5" count="1">
            <x v="3"/>
          </reference>
          <reference field="28" count="1" selected="0">
            <x v="16"/>
          </reference>
        </references>
      </pivotArea>
    </format>
    <format dxfId="165">
      <pivotArea dataOnly="0" labelOnly="1" outline="0" fieldPosition="0">
        <references count="2">
          <reference field="5" count="1">
            <x v="5"/>
          </reference>
          <reference field="28" count="1" selected="0">
            <x v="18"/>
          </reference>
        </references>
      </pivotArea>
    </format>
    <format dxfId="164">
      <pivotArea dataOnly="0" labelOnly="1" outline="0" fieldPosition="0">
        <references count="2">
          <reference field="5" count="1">
            <x v="0"/>
          </reference>
          <reference field="28" count="1" selected="0">
            <x v="25"/>
          </reference>
        </references>
      </pivotArea>
    </format>
    <format dxfId="163">
      <pivotArea dataOnly="0" labelOnly="1" outline="0" fieldPosition="0">
        <references count="3">
          <reference field="5" count="1" selected="0">
            <x v="1"/>
          </reference>
          <reference field="9" count="1">
            <x v="25"/>
          </reference>
          <reference field="28" count="1" selected="0">
            <x v="2"/>
          </reference>
        </references>
      </pivotArea>
    </format>
    <format dxfId="162">
      <pivotArea dataOnly="0" labelOnly="1" outline="0" fieldPosition="0">
        <references count="3">
          <reference field="5" count="1" selected="0">
            <x v="3"/>
          </reference>
          <reference field="9" count="3">
            <x v="23"/>
            <x v="24"/>
            <x v="25"/>
          </reference>
          <reference field="28" count="1" selected="0">
            <x v="16"/>
          </reference>
        </references>
      </pivotArea>
    </format>
    <format dxfId="161">
      <pivotArea dataOnly="0" labelOnly="1" outline="0" fieldPosition="0">
        <references count="3">
          <reference field="5" count="1" selected="0">
            <x v="5"/>
          </reference>
          <reference field="9" count="1">
            <x v="51"/>
          </reference>
          <reference field="28" count="1" selected="0">
            <x v="18"/>
          </reference>
        </references>
      </pivotArea>
    </format>
    <format dxfId="160">
      <pivotArea dataOnly="0" labelOnly="1" outline="0" fieldPosition="0">
        <references count="3">
          <reference field="5" count="1" selected="0">
            <x v="5"/>
          </reference>
          <reference field="9" count="1">
            <x v="13"/>
          </reference>
          <reference field="28" count="1" selected="0">
            <x v="23"/>
          </reference>
        </references>
      </pivotArea>
    </format>
    <format dxfId="159">
      <pivotArea dataOnly="0" labelOnly="1" outline="0" fieldPosition="0">
        <references count="3">
          <reference field="5" count="1" selected="0">
            <x v="0"/>
          </reference>
          <reference field="9" count="1">
            <x v="0"/>
          </reference>
          <reference field="28" count="1" selected="0">
            <x v="25"/>
          </reference>
        </references>
      </pivotArea>
    </format>
    <format dxfId="158">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57">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56">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55">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54">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53">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52">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51">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50">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49">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48">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47">
      <pivotArea dataOnly="0" labelOnly="1" outline="0" fieldPosition="0">
        <references count="1">
          <reference field="28" count="1">
            <x v="23"/>
          </reference>
        </references>
      </pivotArea>
    </format>
    <format dxfId="146">
      <pivotArea dataOnly="0" labelOnly="1" outline="0" offset="IV256" fieldPosition="0">
        <references count="2">
          <reference field="5" count="1">
            <x v="5"/>
          </reference>
          <reference field="28" count="1" selected="0">
            <x v="18"/>
          </reference>
        </references>
      </pivotArea>
    </format>
    <format dxfId="145">
      <pivotArea dataOnly="0" labelOnly="1" outline="0" fieldPosition="0">
        <references count="3">
          <reference field="5" count="1" selected="0">
            <x v="5"/>
          </reference>
          <reference field="9" count="1">
            <x v="13"/>
          </reference>
          <reference field="28" count="1" selected="0">
            <x v="23"/>
          </reference>
        </references>
      </pivotArea>
    </format>
    <format dxfId="14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43">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42">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41">
      <pivotArea dataOnly="0" labelOnly="1" outline="0" fieldPosition="0">
        <references count="1">
          <reference field="28" count="1">
            <x v="25"/>
          </reference>
        </references>
      </pivotArea>
    </format>
    <format dxfId="140">
      <pivotArea dataOnly="0" labelOnly="1" outline="0" fieldPosition="0">
        <references count="2">
          <reference field="5" count="1">
            <x v="0"/>
          </reference>
          <reference field="28" count="1" selected="0">
            <x v="25"/>
          </reference>
        </references>
      </pivotArea>
    </format>
    <format dxfId="139">
      <pivotArea dataOnly="0" labelOnly="1" outline="0" fieldPosition="0">
        <references count="3">
          <reference field="5" count="1" selected="0">
            <x v="0"/>
          </reference>
          <reference field="9" count="1">
            <x v="0"/>
          </reference>
          <reference field="28" count="1" selected="0">
            <x v="25"/>
          </reference>
        </references>
      </pivotArea>
    </format>
    <format dxfId="138">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37">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36">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35">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34">
      <pivotArea dataOnly="0" labelOnly="1" outline="0" fieldPosition="0">
        <references count="1">
          <reference field="28" count="2">
            <x v="2"/>
            <x v="16"/>
          </reference>
        </references>
      </pivotArea>
    </format>
    <format dxfId="133">
      <pivotArea dataOnly="0" labelOnly="1" outline="0" fieldPosition="0">
        <references count="2">
          <reference field="5" count="1">
            <x v="1"/>
          </reference>
          <reference field="28" count="1" selected="0">
            <x v="2"/>
          </reference>
        </references>
      </pivotArea>
    </format>
    <format dxfId="132">
      <pivotArea dataOnly="0" labelOnly="1" outline="0" fieldPosition="0">
        <references count="2">
          <reference field="5" count="1">
            <x v="3"/>
          </reference>
          <reference field="28" count="1" selected="0">
            <x v="16"/>
          </reference>
        </references>
      </pivotArea>
    </format>
    <format dxfId="131">
      <pivotArea dataOnly="0" labelOnly="1" outline="0" fieldPosition="0">
        <references count="3">
          <reference field="5" count="1" selected="0">
            <x v="1"/>
          </reference>
          <reference field="9" count="1">
            <x v="25"/>
          </reference>
          <reference field="28" count="1" selected="0">
            <x v="2"/>
          </reference>
        </references>
      </pivotArea>
    </format>
    <format dxfId="130">
      <pivotArea dataOnly="0" labelOnly="1" outline="0" fieldPosition="0">
        <references count="3">
          <reference field="5" count="1" selected="0">
            <x v="3"/>
          </reference>
          <reference field="9" count="3">
            <x v="23"/>
            <x v="24"/>
            <x v="25"/>
          </reference>
          <reference field="28" count="1" selected="0">
            <x v="16"/>
          </reference>
        </references>
      </pivotArea>
    </format>
    <format dxfId="129">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28">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27">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26">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25">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24">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2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2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21">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20">
      <pivotArea dataOnly="0" labelOnly="1" outline="0" fieldPosition="0">
        <references count="1">
          <reference field="28" count="1">
            <x v="18"/>
          </reference>
        </references>
      </pivotArea>
    </format>
    <format dxfId="119">
      <pivotArea dataOnly="0" labelOnly="1" outline="0" offset="IV1" fieldPosition="0">
        <references count="2">
          <reference field="5" count="1">
            <x v="5"/>
          </reference>
          <reference field="28" count="1" selected="0">
            <x v="18"/>
          </reference>
        </references>
      </pivotArea>
    </format>
    <format dxfId="118">
      <pivotArea dataOnly="0" labelOnly="1" outline="0" fieldPosition="0">
        <references count="3">
          <reference field="5" count="1" selected="0">
            <x v="5"/>
          </reference>
          <reference field="9" count="1">
            <x v="51"/>
          </reference>
          <reference field="28" count="1" selected="0">
            <x v="18"/>
          </reference>
        </references>
      </pivotArea>
    </format>
    <format dxfId="117">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16">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15">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14">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13">
      <pivotArea dataOnly="0" labelOnly="1" outline="0" fieldPosition="0">
        <references count="1">
          <reference field="28" count="5">
            <x v="2"/>
            <x v="16"/>
            <x v="18"/>
            <x v="23"/>
            <x v="25"/>
          </reference>
        </references>
      </pivotArea>
    </format>
    <format dxfId="112">
      <pivotArea dataOnly="0" labelOnly="1" outline="0" fieldPosition="0">
        <references count="2">
          <reference field="5" count="1">
            <x v="1"/>
          </reference>
          <reference field="28" count="1" selected="0">
            <x v="2"/>
          </reference>
        </references>
      </pivotArea>
    </format>
    <format dxfId="111">
      <pivotArea dataOnly="0" labelOnly="1" outline="0" fieldPosition="0">
        <references count="2">
          <reference field="5" count="1">
            <x v="3"/>
          </reference>
          <reference field="28" count="1" selected="0">
            <x v="16"/>
          </reference>
        </references>
      </pivotArea>
    </format>
    <format dxfId="110">
      <pivotArea dataOnly="0" labelOnly="1" outline="0" fieldPosition="0">
        <references count="2">
          <reference field="5" count="1">
            <x v="5"/>
          </reference>
          <reference field="28" count="1" selected="0">
            <x v="18"/>
          </reference>
        </references>
      </pivotArea>
    </format>
    <format dxfId="109">
      <pivotArea dataOnly="0" labelOnly="1" outline="0" fieldPosition="0">
        <references count="2">
          <reference field="5" count="1">
            <x v="0"/>
          </reference>
          <reference field="28" count="1" selected="0">
            <x v="25"/>
          </reference>
        </references>
      </pivotArea>
    </format>
    <format dxfId="108">
      <pivotArea dataOnly="0" labelOnly="1" outline="0" fieldPosition="0">
        <references count="3">
          <reference field="5" count="1" selected="0">
            <x v="1"/>
          </reference>
          <reference field="9" count="1">
            <x v="25"/>
          </reference>
          <reference field="28" count="1" selected="0">
            <x v="2"/>
          </reference>
        </references>
      </pivotArea>
    </format>
    <format dxfId="107">
      <pivotArea dataOnly="0" labelOnly="1" outline="0" fieldPosition="0">
        <references count="3">
          <reference field="5" count="1" selected="0">
            <x v="3"/>
          </reference>
          <reference field="9" count="3">
            <x v="23"/>
            <x v="24"/>
            <x v="25"/>
          </reference>
          <reference field="28" count="1" selected="0">
            <x v="16"/>
          </reference>
        </references>
      </pivotArea>
    </format>
    <format dxfId="106">
      <pivotArea dataOnly="0" labelOnly="1" outline="0" fieldPosition="0">
        <references count="3">
          <reference field="5" count="1" selected="0">
            <x v="5"/>
          </reference>
          <reference field="9" count="1">
            <x v="51"/>
          </reference>
          <reference field="28" count="1" selected="0">
            <x v="18"/>
          </reference>
        </references>
      </pivotArea>
    </format>
    <format dxfId="105">
      <pivotArea dataOnly="0" labelOnly="1" outline="0" fieldPosition="0">
        <references count="3">
          <reference field="5" count="1" selected="0">
            <x v="5"/>
          </reference>
          <reference field="9" count="1">
            <x v="13"/>
          </reference>
          <reference field="28" count="1" selected="0">
            <x v="23"/>
          </reference>
        </references>
      </pivotArea>
    </format>
    <format dxfId="104">
      <pivotArea dataOnly="0" labelOnly="1" outline="0" fieldPosition="0">
        <references count="3">
          <reference field="5" count="1" selected="0">
            <x v="0"/>
          </reference>
          <reference field="9" count="1">
            <x v="0"/>
          </reference>
          <reference field="28" count="1" selected="0">
            <x v="25"/>
          </reference>
        </references>
      </pivotArea>
    </format>
    <format dxfId="103">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02">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01">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00">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99">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98">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97">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96">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95">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94">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93">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92">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91">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90">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89">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88">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87">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86">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85">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84">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83">
      <pivotArea field="28" type="button" dataOnly="0" labelOnly="1" outline="0" axis="axisRow" fieldPosition="0"/>
    </format>
    <format dxfId="82">
      <pivotArea field="5" type="button" dataOnly="0" labelOnly="1" outline="0" axis="axisRow" fieldPosition="1"/>
    </format>
    <format dxfId="81">
      <pivotArea field="9" type="button" dataOnly="0" labelOnly="1" outline="0" axis="axisRow" fieldPosition="2"/>
    </format>
    <format dxfId="80">
      <pivotArea field="12" type="button" dataOnly="0" labelOnly="1" outline="0" axis="axisRow" fieldPosition="3"/>
    </format>
    <format dxfId="79">
      <pivotArea field="40" type="button" dataOnly="0" labelOnly="1" outline="0" axis="axisRow" fieldPosition="4"/>
    </format>
    <format dxfId="78">
      <pivotArea field="13" type="button" dataOnly="0" labelOnly="1" outline="0" axis="axisRow" fieldPosition="5"/>
    </format>
    <format dxfId="77">
      <pivotArea dataOnly="0" labelOnly="1" outline="0" fieldPosition="0">
        <references count="1">
          <reference field="28" count="5">
            <x v="2"/>
            <x v="16"/>
            <x v="18"/>
            <x v="23"/>
            <x v="25"/>
          </reference>
        </references>
      </pivotArea>
    </format>
    <format dxfId="76">
      <pivotArea dataOnly="0" labelOnly="1" outline="0" fieldPosition="0">
        <references count="2">
          <reference field="5" count="1">
            <x v="1"/>
          </reference>
          <reference field="28" count="1" selected="0">
            <x v="2"/>
          </reference>
        </references>
      </pivotArea>
    </format>
    <format dxfId="75">
      <pivotArea dataOnly="0" labelOnly="1" outline="0" fieldPosition="0">
        <references count="2">
          <reference field="5" count="1">
            <x v="3"/>
          </reference>
          <reference field="28" count="1" selected="0">
            <x v="16"/>
          </reference>
        </references>
      </pivotArea>
    </format>
    <format dxfId="74">
      <pivotArea dataOnly="0" labelOnly="1" outline="0" fieldPosition="0">
        <references count="2">
          <reference field="5" count="1">
            <x v="5"/>
          </reference>
          <reference field="28" count="1" selected="0">
            <x v="18"/>
          </reference>
        </references>
      </pivotArea>
    </format>
    <format dxfId="73">
      <pivotArea dataOnly="0" labelOnly="1" outline="0" fieldPosition="0">
        <references count="2">
          <reference field="5" count="1">
            <x v="0"/>
          </reference>
          <reference field="28" count="1" selected="0">
            <x v="25"/>
          </reference>
        </references>
      </pivotArea>
    </format>
    <format dxfId="72">
      <pivotArea dataOnly="0" labelOnly="1" outline="0" fieldPosition="0">
        <references count="3">
          <reference field="5" count="1" selected="0">
            <x v="1"/>
          </reference>
          <reference field="9" count="1">
            <x v="25"/>
          </reference>
          <reference field="28" count="1" selected="0">
            <x v="2"/>
          </reference>
        </references>
      </pivotArea>
    </format>
    <format dxfId="71">
      <pivotArea dataOnly="0" labelOnly="1" outline="0" fieldPosition="0">
        <references count="3">
          <reference field="5" count="1" selected="0">
            <x v="3"/>
          </reference>
          <reference field="9" count="3">
            <x v="23"/>
            <x v="24"/>
            <x v="25"/>
          </reference>
          <reference field="28" count="1" selected="0">
            <x v="16"/>
          </reference>
        </references>
      </pivotArea>
    </format>
    <format dxfId="70">
      <pivotArea dataOnly="0" labelOnly="1" outline="0" fieldPosition="0">
        <references count="3">
          <reference field="5" count="1" selected="0">
            <x v="5"/>
          </reference>
          <reference field="9" count="1">
            <x v="51"/>
          </reference>
          <reference field="28" count="1" selected="0">
            <x v="18"/>
          </reference>
        </references>
      </pivotArea>
    </format>
    <format dxfId="69">
      <pivotArea dataOnly="0" labelOnly="1" outline="0" fieldPosition="0">
        <references count="3">
          <reference field="5" count="1" selected="0">
            <x v="5"/>
          </reference>
          <reference field="9" count="1">
            <x v="13"/>
          </reference>
          <reference field="28" count="1" selected="0">
            <x v="23"/>
          </reference>
        </references>
      </pivotArea>
    </format>
    <format dxfId="68">
      <pivotArea dataOnly="0" labelOnly="1" outline="0" fieldPosition="0">
        <references count="3">
          <reference field="5" count="1" selected="0">
            <x v="0"/>
          </reference>
          <reference field="9" count="1">
            <x v="0"/>
          </reference>
          <reference field="28" count="1" selected="0">
            <x v="25"/>
          </reference>
        </references>
      </pivotArea>
    </format>
    <format dxfId="67">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66">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65">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6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63">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62">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61">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60">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59">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58">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57">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56">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5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5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53">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5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51">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50">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9">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8">
      <pivotArea dataOnly="0" labelOnly="1" outline="0" fieldPosition="0">
        <references count="2">
          <reference field="5" count="1">
            <x v="3"/>
          </reference>
          <reference field="28" count="1" selected="0">
            <x v="16"/>
          </reference>
        </references>
      </pivotArea>
    </format>
    <format dxfId="47">
      <pivotArea dataOnly="0" labelOnly="1" outline="0" fieldPosition="0">
        <references count="2">
          <reference field="5" count="1">
            <x v="5"/>
          </reference>
          <reference field="28" count="1" selected="0">
            <x v="18"/>
          </reference>
        </references>
      </pivotArea>
    </format>
    <format dxfId="46">
      <pivotArea dataOnly="0" labelOnly="1" outline="0" fieldPosition="0">
        <references count="3">
          <reference field="5" count="1" selected="0">
            <x v="3"/>
          </reference>
          <reference field="9" count="2">
            <x v="23"/>
            <x v="24"/>
          </reference>
          <reference field="28" count="1" selected="0">
            <x v="16"/>
          </reference>
        </references>
      </pivotArea>
    </format>
    <format dxfId="45">
      <pivotArea dataOnly="0" labelOnly="1" outline="0" fieldPosition="0">
        <references count="3">
          <reference field="5" count="1" selected="0">
            <x v="5"/>
          </reference>
          <reference field="9" count="1">
            <x v="51"/>
          </reference>
          <reference field="28" count="1" selected="0">
            <x v="18"/>
          </reference>
        </references>
      </pivotArea>
    </format>
    <format dxfId="44">
      <pivotArea dataOnly="0" labelOnly="1" outline="0" fieldPosition="0">
        <references count="3">
          <reference field="5" count="1" selected="0">
            <x v="5"/>
          </reference>
          <reference field="9" count="1">
            <x v="13"/>
          </reference>
          <reference field="28" count="1" selected="0">
            <x v="23"/>
          </reference>
        </references>
      </pivotArea>
    </format>
    <format dxfId="43">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4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1">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40">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9">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8">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37">
      <pivotArea field="28" type="button" dataOnly="0" labelOnly="1" outline="0" axis="axisRow" fieldPosition="0"/>
    </format>
    <format dxfId="36">
      <pivotArea field="5" type="button" dataOnly="0" labelOnly="1" outline="0" axis="axisRow" fieldPosition="1"/>
    </format>
    <format dxfId="35">
      <pivotArea field="9" type="button" dataOnly="0" labelOnly="1" outline="0" axis="axisRow" fieldPosition="2"/>
    </format>
    <format dxfId="34">
      <pivotArea field="12" type="button" dataOnly="0" labelOnly="1" outline="0" axis="axisRow" fieldPosition="3"/>
    </format>
    <format dxfId="33">
      <pivotArea field="40" type="button" dataOnly="0" labelOnly="1" outline="0" axis="axisRow" fieldPosition="4"/>
    </format>
    <format dxfId="32">
      <pivotArea field="13" type="button" dataOnly="0" labelOnly="1" outline="0" axis="axisRow" fieldPosition="5"/>
    </format>
    <format dxfId="31">
      <pivotArea dataOnly="0" labelOnly="1" outline="0" fieldPosition="0">
        <references count="1">
          <reference field="28" count="3">
            <x v="16"/>
            <x v="18"/>
            <x v="23"/>
          </reference>
        </references>
      </pivotArea>
    </format>
    <format dxfId="30">
      <pivotArea dataOnly="0" labelOnly="1" outline="0" fieldPosition="0">
        <references count="2">
          <reference field="5" count="1">
            <x v="3"/>
          </reference>
          <reference field="28" count="1" selected="0">
            <x v="16"/>
          </reference>
        </references>
      </pivotArea>
    </format>
    <format dxfId="29">
      <pivotArea dataOnly="0" labelOnly="1" outline="0" fieldPosition="0">
        <references count="2">
          <reference field="5" count="1">
            <x v="5"/>
          </reference>
          <reference field="28" count="1" selected="0">
            <x v="18"/>
          </reference>
        </references>
      </pivotArea>
    </format>
    <format dxfId="28">
      <pivotArea dataOnly="0" labelOnly="1" outline="0" fieldPosition="0">
        <references count="3">
          <reference field="5" count="1" selected="0">
            <x v="3"/>
          </reference>
          <reference field="9" count="2">
            <x v="23"/>
            <x v="24"/>
          </reference>
          <reference field="28" count="1" selected="0">
            <x v="16"/>
          </reference>
        </references>
      </pivotArea>
    </format>
    <format dxfId="27">
      <pivotArea dataOnly="0" labelOnly="1" outline="0" fieldPosition="0">
        <references count="3">
          <reference field="5" count="1" selected="0">
            <x v="5"/>
          </reference>
          <reference field="9" count="1">
            <x v="51"/>
          </reference>
          <reference field="28" count="1" selected="0">
            <x v="18"/>
          </reference>
        </references>
      </pivotArea>
    </format>
    <format dxfId="26">
      <pivotArea dataOnly="0" labelOnly="1" outline="0" fieldPosition="0">
        <references count="3">
          <reference field="5" count="1" selected="0">
            <x v="5"/>
          </reference>
          <reference field="9" count="1">
            <x v="13"/>
          </reference>
          <reference field="28" count="1" selected="0">
            <x v="23"/>
          </reference>
        </references>
      </pivotArea>
    </format>
    <format dxfId="25">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2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2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0">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19">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18">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7">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6">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15">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14">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1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1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7B22D0C-B0CF-405D-A42B-EC1C0503D097}"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3:B93"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axis="axisRow" showAll="0">
      <items count="54">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 t="default"/>
      </items>
    </pivotField>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axis="axisRow"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s>
  <rowFields count="2">
    <field x="28"/>
    <field x="9"/>
  </rowFields>
  <rowItems count="20">
    <i>
      <x v="2"/>
    </i>
    <i r="1">
      <x v="9"/>
    </i>
    <i>
      <x v="17"/>
    </i>
    <i r="1">
      <x v="1"/>
    </i>
    <i r="1">
      <x v="2"/>
    </i>
    <i r="1">
      <x v="3"/>
    </i>
    <i>
      <x v="19"/>
    </i>
    <i r="1">
      <x v="14"/>
    </i>
    <i r="1">
      <x v="27"/>
    </i>
    <i r="1">
      <x v="28"/>
    </i>
    <i r="1">
      <x v="50"/>
    </i>
    <i>
      <x v="27"/>
    </i>
    <i r="1">
      <x v="37"/>
    </i>
    <i>
      <x v="28"/>
    </i>
    <i r="1">
      <x v="5"/>
    </i>
    <i r="1">
      <x v="25"/>
    </i>
    <i r="1">
      <x v="26"/>
    </i>
    <i r="1">
      <x v="31"/>
    </i>
    <i r="1">
      <x v="38"/>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C7F0B7E-4DC3-43D9-8843-5AF119B3E3B1}" name="TablaDinámica9"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13:D128" firstHeaderRow="1" firstDataRow="2" firstDataCol="1"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h="1" x="5"/>
        <item h="1" x="6"/>
        <item h="1" x="9"/>
        <item h="1" x="4"/>
        <item h="1" x="8"/>
        <item h="1" x="7"/>
        <item h="1" x="3"/>
        <item x="2"/>
        <item x="10"/>
        <item x="11"/>
        <item x="1"/>
        <item x="0"/>
        <item m="1" x="24"/>
        <item x="13"/>
        <item x="12"/>
        <item h="1" x="21"/>
        <item h="1"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35">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5">
        <item x="0"/>
        <item x="2"/>
        <item m="1" x="3"/>
        <item x="1"/>
        <item t="default"/>
      </items>
    </pivotField>
    <pivotField compact="0" outline="0" showAll="0"/>
  </pivotFields>
  <rowFields count="1">
    <field x="28"/>
  </rowFields>
  <rowItems count="14">
    <i>
      <x v="2"/>
    </i>
    <i>
      <x v="5"/>
    </i>
    <i>
      <x v="6"/>
    </i>
    <i>
      <x v="7"/>
    </i>
    <i>
      <x v="8"/>
    </i>
    <i>
      <x v="14"/>
    </i>
    <i>
      <x v="15"/>
    </i>
    <i>
      <x v="16"/>
    </i>
    <i>
      <x v="18"/>
    </i>
    <i>
      <x v="19"/>
    </i>
    <i>
      <x v="22"/>
    </i>
    <i>
      <x v="23"/>
    </i>
    <i>
      <x v="25"/>
    </i>
    <i t="grand">
      <x/>
    </i>
  </rowItems>
  <colFields count="1">
    <field x="41"/>
  </colFields>
  <colItems count="3">
    <i>
      <x/>
    </i>
    <i>
      <x v="3"/>
    </i>
    <i t="grand">
      <x/>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E47439E-7BB5-4650-8AD3-81FA0BC6432E}" name="TablaDinámica10"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222:G227"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compact="0" outline="0" multipleItemSelectionAllowed="1"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4">
        <item x="7"/>
        <item m="1" x="20"/>
        <item m="1" x="22"/>
        <item x="5"/>
        <item m="1" x="18"/>
        <item x="3"/>
        <item x="13"/>
        <item x="6"/>
        <item x="4"/>
        <item m="1" x="23"/>
        <item x="2"/>
        <item m="1" x="19"/>
        <item m="1" x="21"/>
        <item x="0"/>
        <item x="1"/>
        <item x="8"/>
        <item x="9"/>
        <item x="10"/>
        <item x="11"/>
        <item x="12"/>
        <item x="14"/>
        <item x="15"/>
        <item x="16"/>
        <item x="17"/>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h="1" x="0"/>
        <item x="1"/>
        <item t="default"/>
      </items>
    </pivotField>
  </pivotFields>
  <rowFields count="6">
    <field x="28"/>
    <field x="5"/>
    <field x="9"/>
    <field x="12"/>
    <field x="40"/>
    <field x="13"/>
  </rowFields>
  <rowItems count="4">
    <i>
      <x v="23"/>
      <x v="8"/>
      <x v="37"/>
      <x/>
      <x v="5"/>
      <x v="36"/>
    </i>
    <i>
      <x v="24"/>
      <x v="6"/>
      <x v="25"/>
      <x/>
      <x v="8"/>
      <x v="15"/>
    </i>
    <i r="2">
      <x v="26"/>
      <x/>
      <x v="10"/>
      <x v="75"/>
    </i>
    <i t="grand">
      <x/>
    </i>
  </rowItems>
  <colItems count="1">
    <i/>
  </colItems>
  <pageFields count="2">
    <pageField fld="42" hier="-1"/>
    <pageField fld="41" hier="-1"/>
  </pageFields>
  <dataFields count="1">
    <dataField name="Cuenta de COD_FILA" fld="1" subtotal="count" baseField="0" baseItem="0"/>
  </dataFields>
  <formats count="237">
    <format dxfId="432">
      <pivotArea dataOnly="0" labelOnly="1" grandRow="1" outline="0" fieldPosition="0"/>
    </format>
    <format dxfId="431">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430">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429">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428">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427">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426">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425">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424">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423">
      <pivotArea dataOnly="0" labelOnly="1" outline="0" fieldPosition="0">
        <references count="3">
          <reference field="9" count="1" selected="0">
            <x v="25"/>
          </reference>
          <reference field="12" count="1">
            <x v="0"/>
          </reference>
          <reference field="28" count="1" selected="0">
            <x v="2"/>
          </reference>
        </references>
      </pivotArea>
    </format>
    <format dxfId="422">
      <pivotArea dataOnly="0" labelOnly="1" outline="0" fieldPosition="0">
        <references count="3">
          <reference field="9" count="1" selected="0">
            <x v="25"/>
          </reference>
          <reference field="12" count="1">
            <x v="1"/>
          </reference>
          <reference field="28" count="1" selected="0">
            <x v="16"/>
          </reference>
        </references>
      </pivotArea>
    </format>
    <format dxfId="421">
      <pivotArea dataOnly="0" labelOnly="1" outline="0" fieldPosition="0">
        <references count="3">
          <reference field="9" count="1" selected="0">
            <x v="51"/>
          </reference>
          <reference field="12" count="1">
            <x v="0"/>
          </reference>
          <reference field="28" count="1" selected="0">
            <x v="18"/>
          </reference>
        </references>
      </pivotArea>
    </format>
    <format dxfId="420">
      <pivotArea dataOnly="0" labelOnly="1" outline="0" fieldPosition="0">
        <references count="3">
          <reference field="9" count="1" selected="0">
            <x v="13"/>
          </reference>
          <reference field="12" count="1">
            <x v="1"/>
          </reference>
          <reference field="28" count="1" selected="0">
            <x v="23"/>
          </reference>
        </references>
      </pivotArea>
    </format>
    <format dxfId="419">
      <pivotArea dataOnly="0" labelOnly="1" outline="0" fieldPosition="0">
        <references count="3">
          <reference field="9" count="1" selected="0">
            <x v="0"/>
          </reference>
          <reference field="12" count="2">
            <x v="0"/>
            <x v="1"/>
          </reference>
          <reference field="28" count="1" selected="0">
            <x v="25"/>
          </reference>
        </references>
      </pivotArea>
    </format>
    <format dxfId="418">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417">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416">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415">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414">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413">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412">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11">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10">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09">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08">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07">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06">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05">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04">
      <pivotArea dataOnly="0" labelOnly="1" outline="0" fieldPosition="0">
        <references count="2">
          <reference field="5" count="1">
            <x v="1"/>
          </reference>
          <reference field="28" count="1" selected="0">
            <x v="2"/>
          </reference>
        </references>
      </pivotArea>
    </format>
    <format dxfId="403">
      <pivotArea dataOnly="0" labelOnly="1" outline="0" fieldPosition="0">
        <references count="2">
          <reference field="5" count="1">
            <x v="3"/>
          </reference>
          <reference field="28" count="1" selected="0">
            <x v="16"/>
          </reference>
        </references>
      </pivotArea>
    </format>
    <format dxfId="402">
      <pivotArea dataOnly="0" labelOnly="1" outline="0" fieldPosition="0">
        <references count="2">
          <reference field="5" count="1">
            <x v="5"/>
          </reference>
          <reference field="28" count="1" selected="0">
            <x v="18"/>
          </reference>
        </references>
      </pivotArea>
    </format>
    <format dxfId="401">
      <pivotArea dataOnly="0" labelOnly="1" outline="0" fieldPosition="0">
        <references count="2">
          <reference field="5" count="1">
            <x v="0"/>
          </reference>
          <reference field="28" count="1" selected="0">
            <x v="25"/>
          </reference>
        </references>
      </pivotArea>
    </format>
    <format dxfId="400">
      <pivotArea dataOnly="0" labelOnly="1" outline="0" fieldPosition="0">
        <references count="3">
          <reference field="5" count="1" selected="0">
            <x v="1"/>
          </reference>
          <reference field="9" count="1">
            <x v="25"/>
          </reference>
          <reference field="28" count="1" selected="0">
            <x v="2"/>
          </reference>
        </references>
      </pivotArea>
    </format>
    <format dxfId="399">
      <pivotArea dataOnly="0" labelOnly="1" outline="0" fieldPosition="0">
        <references count="3">
          <reference field="5" count="1" selected="0">
            <x v="3"/>
          </reference>
          <reference field="9" count="3">
            <x v="23"/>
            <x v="24"/>
            <x v="25"/>
          </reference>
          <reference field="28" count="1" selected="0">
            <x v="16"/>
          </reference>
        </references>
      </pivotArea>
    </format>
    <format dxfId="398">
      <pivotArea dataOnly="0" labelOnly="1" outline="0" fieldPosition="0">
        <references count="3">
          <reference field="5" count="1" selected="0">
            <x v="5"/>
          </reference>
          <reference field="9" count="1">
            <x v="51"/>
          </reference>
          <reference field="28" count="1" selected="0">
            <x v="18"/>
          </reference>
        </references>
      </pivotArea>
    </format>
    <format dxfId="397">
      <pivotArea dataOnly="0" labelOnly="1" outline="0" fieldPosition="0">
        <references count="3">
          <reference field="5" count="1" selected="0">
            <x v="5"/>
          </reference>
          <reference field="9" count="1">
            <x v="13"/>
          </reference>
          <reference field="28" count="1" selected="0">
            <x v="23"/>
          </reference>
        </references>
      </pivotArea>
    </format>
    <format dxfId="396">
      <pivotArea dataOnly="0" labelOnly="1" outline="0" fieldPosition="0">
        <references count="3">
          <reference field="5" count="1" selected="0">
            <x v="0"/>
          </reference>
          <reference field="9" count="1">
            <x v="0"/>
          </reference>
          <reference field="28" count="1" selected="0">
            <x v="25"/>
          </reference>
        </references>
      </pivotArea>
    </format>
    <format dxfId="395">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94">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93">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9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91">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90">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8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88">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8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8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85">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84">
      <pivotArea dataOnly="0" labelOnly="1" outline="0" fieldPosition="0">
        <references count="1">
          <reference field="28" count="1">
            <x v="23"/>
          </reference>
        </references>
      </pivotArea>
    </format>
    <format dxfId="383">
      <pivotArea dataOnly="0" labelOnly="1" outline="0" offset="IV256" fieldPosition="0">
        <references count="2">
          <reference field="5" count="1">
            <x v="5"/>
          </reference>
          <reference field="28" count="1" selected="0">
            <x v="18"/>
          </reference>
        </references>
      </pivotArea>
    </format>
    <format dxfId="382">
      <pivotArea dataOnly="0" labelOnly="1" outline="0" fieldPosition="0">
        <references count="3">
          <reference field="5" count="1" selected="0">
            <x v="5"/>
          </reference>
          <reference field="9" count="1">
            <x v="13"/>
          </reference>
          <reference field="28" count="1" selected="0">
            <x v="23"/>
          </reference>
        </references>
      </pivotArea>
    </format>
    <format dxfId="381">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80">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7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78">
      <pivotArea dataOnly="0" labelOnly="1" outline="0" fieldPosition="0">
        <references count="1">
          <reference field="28" count="1">
            <x v="25"/>
          </reference>
        </references>
      </pivotArea>
    </format>
    <format dxfId="377">
      <pivotArea dataOnly="0" labelOnly="1" outline="0" fieldPosition="0">
        <references count="2">
          <reference field="5" count="1">
            <x v="0"/>
          </reference>
          <reference field="28" count="1" selected="0">
            <x v="25"/>
          </reference>
        </references>
      </pivotArea>
    </format>
    <format dxfId="376">
      <pivotArea dataOnly="0" labelOnly="1" outline="0" fieldPosition="0">
        <references count="3">
          <reference field="5" count="1" selected="0">
            <x v="0"/>
          </reference>
          <reference field="9" count="1">
            <x v="0"/>
          </reference>
          <reference field="28" count="1" selected="0">
            <x v="25"/>
          </reference>
        </references>
      </pivotArea>
    </format>
    <format dxfId="375">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74">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73">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72">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71">
      <pivotArea dataOnly="0" labelOnly="1" outline="0" fieldPosition="0">
        <references count="1">
          <reference field="28" count="2">
            <x v="2"/>
            <x v="16"/>
          </reference>
        </references>
      </pivotArea>
    </format>
    <format dxfId="370">
      <pivotArea dataOnly="0" labelOnly="1" outline="0" fieldPosition="0">
        <references count="2">
          <reference field="5" count="1">
            <x v="1"/>
          </reference>
          <reference field="28" count="1" selected="0">
            <x v="2"/>
          </reference>
        </references>
      </pivotArea>
    </format>
    <format dxfId="369">
      <pivotArea dataOnly="0" labelOnly="1" outline="0" fieldPosition="0">
        <references count="2">
          <reference field="5" count="1">
            <x v="3"/>
          </reference>
          <reference field="28" count="1" selected="0">
            <x v="16"/>
          </reference>
        </references>
      </pivotArea>
    </format>
    <format dxfId="368">
      <pivotArea dataOnly="0" labelOnly="1" outline="0" fieldPosition="0">
        <references count="3">
          <reference field="5" count="1" selected="0">
            <x v="1"/>
          </reference>
          <reference field="9" count="1">
            <x v="25"/>
          </reference>
          <reference field="28" count="1" selected="0">
            <x v="2"/>
          </reference>
        </references>
      </pivotArea>
    </format>
    <format dxfId="367">
      <pivotArea dataOnly="0" labelOnly="1" outline="0" fieldPosition="0">
        <references count="3">
          <reference field="5" count="1" selected="0">
            <x v="3"/>
          </reference>
          <reference field="9" count="3">
            <x v="23"/>
            <x v="24"/>
            <x v="25"/>
          </reference>
          <reference field="28" count="1" selected="0">
            <x v="16"/>
          </reference>
        </references>
      </pivotArea>
    </format>
    <format dxfId="366">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65">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64">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6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62">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61">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60">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59">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58">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57">
      <pivotArea dataOnly="0" labelOnly="1" outline="0" fieldPosition="0">
        <references count="1">
          <reference field="28" count="1">
            <x v="18"/>
          </reference>
        </references>
      </pivotArea>
    </format>
    <format dxfId="356">
      <pivotArea dataOnly="0" labelOnly="1" outline="0" offset="IV1" fieldPosition="0">
        <references count="2">
          <reference field="5" count="1">
            <x v="5"/>
          </reference>
          <reference field="28" count="1" selected="0">
            <x v="18"/>
          </reference>
        </references>
      </pivotArea>
    </format>
    <format dxfId="355">
      <pivotArea dataOnly="0" labelOnly="1" outline="0" fieldPosition="0">
        <references count="3">
          <reference field="5" count="1" selected="0">
            <x v="5"/>
          </reference>
          <reference field="9" count="1">
            <x v="51"/>
          </reference>
          <reference field="28" count="1" selected="0">
            <x v="18"/>
          </reference>
        </references>
      </pivotArea>
    </format>
    <format dxfId="354">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53">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5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51">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350">
      <pivotArea dataOnly="0" labelOnly="1" outline="0" fieldPosition="0">
        <references count="1">
          <reference field="28" count="5">
            <x v="2"/>
            <x v="16"/>
            <x v="18"/>
            <x v="23"/>
            <x v="25"/>
          </reference>
        </references>
      </pivotArea>
    </format>
    <format dxfId="349">
      <pivotArea dataOnly="0" labelOnly="1" outline="0" fieldPosition="0">
        <references count="2">
          <reference field="5" count="1">
            <x v="1"/>
          </reference>
          <reference field="28" count="1" selected="0">
            <x v="2"/>
          </reference>
        </references>
      </pivotArea>
    </format>
    <format dxfId="348">
      <pivotArea dataOnly="0" labelOnly="1" outline="0" fieldPosition="0">
        <references count="2">
          <reference field="5" count="1">
            <x v="3"/>
          </reference>
          <reference field="28" count="1" selected="0">
            <x v="16"/>
          </reference>
        </references>
      </pivotArea>
    </format>
    <format dxfId="347">
      <pivotArea dataOnly="0" labelOnly="1" outline="0" fieldPosition="0">
        <references count="2">
          <reference field="5" count="1">
            <x v="5"/>
          </reference>
          <reference field="28" count="1" selected="0">
            <x v="18"/>
          </reference>
        </references>
      </pivotArea>
    </format>
    <format dxfId="346">
      <pivotArea dataOnly="0" labelOnly="1" outline="0" fieldPosition="0">
        <references count="2">
          <reference field="5" count="1">
            <x v="0"/>
          </reference>
          <reference field="28" count="1" selected="0">
            <x v="25"/>
          </reference>
        </references>
      </pivotArea>
    </format>
    <format dxfId="345">
      <pivotArea dataOnly="0" labelOnly="1" outline="0" fieldPosition="0">
        <references count="3">
          <reference field="5" count="1" selected="0">
            <x v="1"/>
          </reference>
          <reference field="9" count="1">
            <x v="25"/>
          </reference>
          <reference field="28" count="1" selected="0">
            <x v="2"/>
          </reference>
        </references>
      </pivotArea>
    </format>
    <format dxfId="344">
      <pivotArea dataOnly="0" labelOnly="1" outline="0" fieldPosition="0">
        <references count="3">
          <reference field="5" count="1" selected="0">
            <x v="3"/>
          </reference>
          <reference field="9" count="3">
            <x v="23"/>
            <x v="24"/>
            <x v="25"/>
          </reference>
          <reference field="28" count="1" selected="0">
            <x v="16"/>
          </reference>
        </references>
      </pivotArea>
    </format>
    <format dxfId="343">
      <pivotArea dataOnly="0" labelOnly="1" outline="0" fieldPosition="0">
        <references count="3">
          <reference field="5" count="1" selected="0">
            <x v="5"/>
          </reference>
          <reference field="9" count="1">
            <x v="51"/>
          </reference>
          <reference field="28" count="1" selected="0">
            <x v="18"/>
          </reference>
        </references>
      </pivotArea>
    </format>
    <format dxfId="342">
      <pivotArea dataOnly="0" labelOnly="1" outline="0" fieldPosition="0">
        <references count="3">
          <reference field="5" count="1" selected="0">
            <x v="5"/>
          </reference>
          <reference field="9" count="1">
            <x v="13"/>
          </reference>
          <reference field="28" count="1" selected="0">
            <x v="23"/>
          </reference>
        </references>
      </pivotArea>
    </format>
    <format dxfId="341">
      <pivotArea dataOnly="0" labelOnly="1" outline="0" fieldPosition="0">
        <references count="3">
          <reference field="5" count="1" selected="0">
            <x v="0"/>
          </reference>
          <reference field="9" count="1">
            <x v="0"/>
          </reference>
          <reference field="28" count="1" selected="0">
            <x v="25"/>
          </reference>
        </references>
      </pivotArea>
    </format>
    <format dxfId="340">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39">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38">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3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36">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35">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3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33">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3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3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30">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29">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28">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27">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26">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25">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24">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23">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22">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21">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320">
      <pivotArea field="28" type="button" dataOnly="0" labelOnly="1" outline="0" axis="axisRow" fieldPosition="0"/>
    </format>
    <format dxfId="319">
      <pivotArea field="5" type="button" dataOnly="0" labelOnly="1" outline="0" axis="axisRow" fieldPosition="1"/>
    </format>
    <format dxfId="318">
      <pivotArea field="9" type="button" dataOnly="0" labelOnly="1" outline="0" axis="axisRow" fieldPosition="2"/>
    </format>
    <format dxfId="317">
      <pivotArea field="12" type="button" dataOnly="0" labelOnly="1" outline="0" axis="axisRow" fieldPosition="3"/>
    </format>
    <format dxfId="316">
      <pivotArea field="40" type="button" dataOnly="0" labelOnly="1" outline="0" axis="axisRow" fieldPosition="4"/>
    </format>
    <format dxfId="315">
      <pivotArea field="13" type="button" dataOnly="0" labelOnly="1" outline="0" axis="axisRow" fieldPosition="5"/>
    </format>
    <format dxfId="314">
      <pivotArea dataOnly="0" labelOnly="1" outline="0" fieldPosition="0">
        <references count="1">
          <reference field="28" count="5">
            <x v="2"/>
            <x v="16"/>
            <x v="18"/>
            <x v="23"/>
            <x v="25"/>
          </reference>
        </references>
      </pivotArea>
    </format>
    <format dxfId="313">
      <pivotArea dataOnly="0" labelOnly="1" outline="0" fieldPosition="0">
        <references count="2">
          <reference field="5" count="1">
            <x v="1"/>
          </reference>
          <reference field="28" count="1" selected="0">
            <x v="2"/>
          </reference>
        </references>
      </pivotArea>
    </format>
    <format dxfId="312">
      <pivotArea dataOnly="0" labelOnly="1" outline="0" fieldPosition="0">
        <references count="2">
          <reference field="5" count="1">
            <x v="3"/>
          </reference>
          <reference field="28" count="1" selected="0">
            <x v="16"/>
          </reference>
        </references>
      </pivotArea>
    </format>
    <format dxfId="311">
      <pivotArea dataOnly="0" labelOnly="1" outline="0" fieldPosition="0">
        <references count="2">
          <reference field="5" count="1">
            <x v="5"/>
          </reference>
          <reference field="28" count="1" selected="0">
            <x v="18"/>
          </reference>
        </references>
      </pivotArea>
    </format>
    <format dxfId="310">
      <pivotArea dataOnly="0" labelOnly="1" outline="0" fieldPosition="0">
        <references count="2">
          <reference field="5" count="1">
            <x v="0"/>
          </reference>
          <reference field="28" count="1" selected="0">
            <x v="25"/>
          </reference>
        </references>
      </pivotArea>
    </format>
    <format dxfId="309">
      <pivotArea dataOnly="0" labelOnly="1" outline="0" fieldPosition="0">
        <references count="3">
          <reference field="5" count="1" selected="0">
            <x v="1"/>
          </reference>
          <reference field="9" count="1">
            <x v="25"/>
          </reference>
          <reference field="28" count="1" selected="0">
            <x v="2"/>
          </reference>
        </references>
      </pivotArea>
    </format>
    <format dxfId="308">
      <pivotArea dataOnly="0" labelOnly="1" outline="0" fieldPosition="0">
        <references count="3">
          <reference field="5" count="1" selected="0">
            <x v="3"/>
          </reference>
          <reference field="9" count="3">
            <x v="23"/>
            <x v="24"/>
            <x v="25"/>
          </reference>
          <reference field="28" count="1" selected="0">
            <x v="16"/>
          </reference>
        </references>
      </pivotArea>
    </format>
    <format dxfId="307">
      <pivotArea dataOnly="0" labelOnly="1" outline="0" fieldPosition="0">
        <references count="3">
          <reference field="5" count="1" selected="0">
            <x v="5"/>
          </reference>
          <reference field="9" count="1">
            <x v="51"/>
          </reference>
          <reference field="28" count="1" selected="0">
            <x v="18"/>
          </reference>
        </references>
      </pivotArea>
    </format>
    <format dxfId="306">
      <pivotArea dataOnly="0" labelOnly="1" outline="0" fieldPosition="0">
        <references count="3">
          <reference field="5" count="1" selected="0">
            <x v="5"/>
          </reference>
          <reference field="9" count="1">
            <x v="13"/>
          </reference>
          <reference field="28" count="1" selected="0">
            <x v="23"/>
          </reference>
        </references>
      </pivotArea>
    </format>
    <format dxfId="305">
      <pivotArea dataOnly="0" labelOnly="1" outline="0" fieldPosition="0">
        <references count="3">
          <reference field="5" count="1" selected="0">
            <x v="0"/>
          </reference>
          <reference field="9" count="1">
            <x v="0"/>
          </reference>
          <reference field="28" count="1" selected="0">
            <x v="25"/>
          </reference>
        </references>
      </pivotArea>
    </format>
    <format dxfId="304">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03">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02">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01">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00">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299">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298">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297">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296">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95">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94">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293">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29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29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290">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289">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88">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87">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286">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285">
      <pivotArea dataOnly="0" labelOnly="1" outline="0" fieldPosition="0">
        <references count="2">
          <reference field="5" count="1">
            <x v="3"/>
          </reference>
          <reference field="28" count="1" selected="0">
            <x v="16"/>
          </reference>
        </references>
      </pivotArea>
    </format>
    <format dxfId="284">
      <pivotArea dataOnly="0" labelOnly="1" outline="0" fieldPosition="0">
        <references count="2">
          <reference field="5" count="1">
            <x v="5"/>
          </reference>
          <reference field="28" count="1" selected="0">
            <x v="18"/>
          </reference>
        </references>
      </pivotArea>
    </format>
    <format dxfId="283">
      <pivotArea dataOnly="0" labelOnly="1" outline="0" fieldPosition="0">
        <references count="3">
          <reference field="5" count="1" selected="0">
            <x v="3"/>
          </reference>
          <reference field="9" count="2">
            <x v="23"/>
            <x v="24"/>
          </reference>
          <reference field="28" count="1" selected="0">
            <x v="16"/>
          </reference>
        </references>
      </pivotArea>
    </format>
    <format dxfId="282">
      <pivotArea dataOnly="0" labelOnly="1" outline="0" fieldPosition="0">
        <references count="3">
          <reference field="5" count="1" selected="0">
            <x v="5"/>
          </reference>
          <reference field="9" count="1">
            <x v="51"/>
          </reference>
          <reference field="28" count="1" selected="0">
            <x v="18"/>
          </reference>
        </references>
      </pivotArea>
    </format>
    <format dxfId="281">
      <pivotArea dataOnly="0" labelOnly="1" outline="0" fieldPosition="0">
        <references count="3">
          <reference field="5" count="1" selected="0">
            <x v="5"/>
          </reference>
          <reference field="9" count="1">
            <x v="13"/>
          </reference>
          <reference field="28" count="1" selected="0">
            <x v="23"/>
          </reference>
        </references>
      </pivotArea>
    </format>
    <format dxfId="280">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279">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78">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27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7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75">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274">
      <pivotArea dataOnly="0" labelOnly="1" outline="0" fieldPosition="0">
        <references count="1">
          <reference field="28" count="3">
            <x v="16"/>
            <x v="18"/>
            <x v="23"/>
          </reference>
        </references>
      </pivotArea>
    </format>
    <format dxfId="273">
      <pivotArea dataOnly="0" labelOnly="1" outline="0" fieldPosition="0">
        <references count="2">
          <reference field="5" count="1">
            <x v="3"/>
          </reference>
          <reference field="28" count="1" selected="0">
            <x v="16"/>
          </reference>
        </references>
      </pivotArea>
    </format>
    <format dxfId="272">
      <pivotArea dataOnly="0" labelOnly="1" outline="0" fieldPosition="0">
        <references count="2">
          <reference field="5" count="1">
            <x v="5"/>
          </reference>
          <reference field="28" count="1" selected="0">
            <x v="18"/>
          </reference>
        </references>
      </pivotArea>
    </format>
    <format dxfId="271">
      <pivotArea dataOnly="0" labelOnly="1" outline="0" fieldPosition="0">
        <references count="3">
          <reference field="5" count="1" selected="0">
            <x v="3"/>
          </reference>
          <reference field="9" count="2">
            <x v="23"/>
            <x v="24"/>
          </reference>
          <reference field="28" count="1" selected="0">
            <x v="16"/>
          </reference>
        </references>
      </pivotArea>
    </format>
    <format dxfId="270">
      <pivotArea dataOnly="0" labelOnly="1" outline="0" fieldPosition="0">
        <references count="3">
          <reference field="5" count="1" selected="0">
            <x v="5"/>
          </reference>
          <reference field="9" count="1">
            <x v="51"/>
          </reference>
          <reference field="28" count="1" selected="0">
            <x v="18"/>
          </reference>
        </references>
      </pivotArea>
    </format>
    <format dxfId="269">
      <pivotArea dataOnly="0" labelOnly="1" outline="0" fieldPosition="0">
        <references count="3">
          <reference field="5" count="1" selected="0">
            <x v="5"/>
          </reference>
          <reference field="9" count="1">
            <x v="13"/>
          </reference>
          <reference field="28" count="1" selected="0">
            <x v="23"/>
          </reference>
        </references>
      </pivotArea>
    </format>
    <format dxfId="268">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26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66">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265">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64">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6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6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61">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60">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59">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58">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57">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56">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5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5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53">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52">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51">
      <pivotArea dataOnly="0" labelOnly="1" outline="0" fieldPosition="0">
        <references count="2">
          <reference field="5" count="1">
            <x v="8"/>
          </reference>
          <reference field="28" count="1" selected="0">
            <x v="23"/>
          </reference>
        </references>
      </pivotArea>
    </format>
    <format dxfId="250">
      <pivotArea dataOnly="0" labelOnly="1" outline="0" fieldPosition="0">
        <references count="2">
          <reference field="5" count="2">
            <x v="6"/>
            <x v="8"/>
          </reference>
          <reference field="28" count="1" selected="0">
            <x v="24"/>
          </reference>
        </references>
      </pivotArea>
    </format>
    <format dxfId="249">
      <pivotArea dataOnly="0" labelOnly="1" outline="0" fieldPosition="0">
        <references count="3">
          <reference field="5" count="1" selected="0">
            <x v="8"/>
          </reference>
          <reference field="9" count="1">
            <x v="37"/>
          </reference>
          <reference field="28" count="1" selected="0">
            <x v="23"/>
          </reference>
        </references>
      </pivotArea>
    </format>
    <format dxfId="248">
      <pivotArea dataOnly="0" labelOnly="1" outline="0" fieldPosition="0">
        <references count="3">
          <reference field="5" count="1" selected="0">
            <x v="6"/>
          </reference>
          <reference field="9" count="2">
            <x v="25"/>
            <x v="26"/>
          </reference>
          <reference field="28" count="1" selected="0">
            <x v="24"/>
          </reference>
        </references>
      </pivotArea>
    </format>
    <format dxfId="247">
      <pivotArea dataOnly="0" labelOnly="1" outline="0" fieldPosition="0">
        <references count="3">
          <reference field="5" count="1" selected="0">
            <x v="8"/>
          </reference>
          <reference field="9" count="1">
            <x v="31"/>
          </reference>
          <reference field="28" count="1" selected="0">
            <x v="24"/>
          </reference>
        </references>
      </pivotArea>
    </format>
    <format dxfId="246">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45">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44">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43">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42">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241">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40">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39">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238">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237">
      <pivotArea outline="0" fieldPosition="0">
        <references count="6">
          <reference field="5" count="2" selected="0">
            <x v="6"/>
            <x v="8"/>
          </reference>
          <reference field="9" count="4" selected="0">
            <x v="25"/>
            <x v="26"/>
            <x v="31"/>
            <x v="37"/>
          </reference>
          <reference field="12" count="1" selected="0">
            <x v="0"/>
          </reference>
          <reference field="13" count="4" selected="0">
            <x v="15"/>
            <x v="36"/>
            <x v="65"/>
            <x v="75"/>
          </reference>
          <reference field="28" count="2" selected="0">
            <x v="23"/>
            <x v="24"/>
          </reference>
          <reference field="40" count="3" selected="0">
            <x v="5"/>
            <x v="8"/>
            <x v="10"/>
          </reference>
        </references>
      </pivotArea>
    </format>
    <format dxfId="236">
      <pivotArea field="28" type="button" dataOnly="0" labelOnly="1" outline="0" axis="axisRow" fieldPosition="0"/>
    </format>
    <format dxfId="235">
      <pivotArea field="5" type="button" dataOnly="0" labelOnly="1" outline="0" axis="axisRow" fieldPosition="1"/>
    </format>
    <format dxfId="234">
      <pivotArea field="9" type="button" dataOnly="0" labelOnly="1" outline="0" axis="axisRow" fieldPosition="2"/>
    </format>
    <format dxfId="233">
      <pivotArea field="12" type="button" dataOnly="0" labelOnly="1" outline="0" axis="axisRow" fieldPosition="3"/>
    </format>
    <format dxfId="232">
      <pivotArea field="40" type="button" dataOnly="0" labelOnly="1" outline="0" axis="axisRow" fieldPosition="4"/>
    </format>
    <format dxfId="231">
      <pivotArea field="13" type="button" dataOnly="0" labelOnly="1" outline="0" axis="axisRow" fieldPosition="5"/>
    </format>
    <format dxfId="230">
      <pivotArea dataOnly="0" labelOnly="1" outline="0" fieldPosition="0">
        <references count="1">
          <reference field="28" count="2">
            <x v="23"/>
            <x v="24"/>
          </reference>
        </references>
      </pivotArea>
    </format>
    <format dxfId="229">
      <pivotArea dataOnly="0" labelOnly="1" outline="0" fieldPosition="0">
        <references count="2">
          <reference field="5" count="1">
            <x v="8"/>
          </reference>
          <reference field="28" count="1" selected="0">
            <x v="23"/>
          </reference>
        </references>
      </pivotArea>
    </format>
    <format dxfId="228">
      <pivotArea dataOnly="0" labelOnly="1" outline="0" fieldPosition="0">
        <references count="2">
          <reference field="5" count="2">
            <x v="6"/>
            <x v="8"/>
          </reference>
          <reference field="28" count="1" selected="0">
            <x v="24"/>
          </reference>
        </references>
      </pivotArea>
    </format>
    <format dxfId="227">
      <pivotArea dataOnly="0" labelOnly="1" outline="0" fieldPosition="0">
        <references count="3">
          <reference field="5" count="1" selected="0">
            <x v="8"/>
          </reference>
          <reference field="9" count="1">
            <x v="37"/>
          </reference>
          <reference field="28" count="1" selected="0">
            <x v="23"/>
          </reference>
        </references>
      </pivotArea>
    </format>
    <format dxfId="226">
      <pivotArea dataOnly="0" labelOnly="1" outline="0" fieldPosition="0">
        <references count="3">
          <reference field="5" count="1" selected="0">
            <x v="6"/>
          </reference>
          <reference field="9" count="2">
            <x v="25"/>
            <x v="26"/>
          </reference>
          <reference field="28" count="1" selected="0">
            <x v="24"/>
          </reference>
        </references>
      </pivotArea>
    </format>
    <format dxfId="225">
      <pivotArea dataOnly="0" labelOnly="1" outline="0" fieldPosition="0">
        <references count="3">
          <reference field="5" count="1" selected="0">
            <x v="8"/>
          </reference>
          <reference field="9" count="1">
            <x v="31"/>
          </reference>
          <reference field="28" count="1" selected="0">
            <x v="24"/>
          </reference>
        </references>
      </pivotArea>
    </format>
    <format dxfId="224">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23">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22">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21">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20">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219">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18">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17">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216">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215">
      <pivotArea dataOnly="0" labelOnly="1" outline="0" fieldPosition="0">
        <references count="3">
          <reference field="5" count="1" selected="0">
            <x v="8"/>
          </reference>
          <reference field="9" count="1">
            <x v="37"/>
          </reference>
          <reference field="28" count="1" selected="0">
            <x v="23"/>
          </reference>
        </references>
      </pivotArea>
    </format>
    <format dxfId="214">
      <pivotArea dataOnly="0" labelOnly="1" outline="0" fieldPosition="0">
        <references count="3">
          <reference field="5" count="1" selected="0">
            <x v="6"/>
          </reference>
          <reference field="9" count="2">
            <x v="25"/>
            <x v="26"/>
          </reference>
          <reference field="28" count="1" selected="0">
            <x v="24"/>
          </reference>
        </references>
      </pivotArea>
    </format>
    <format dxfId="213">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12">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11">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10">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09">
      <pivotArea dataOnly="0" labelOnly="1" outline="0" fieldPosition="0">
        <references count="1">
          <reference field="28" count="1">
            <x v="23"/>
          </reference>
        </references>
      </pivotArea>
    </format>
    <format dxfId="208">
      <pivotArea dataOnly="0" labelOnly="1" outline="0" fieldPosition="0">
        <references count="1">
          <reference field="28" count="1">
            <x v="24"/>
          </reference>
        </references>
      </pivotArea>
    </format>
    <format dxfId="207">
      <pivotArea outline="0" fieldPosition="0">
        <references count="6">
          <reference field="5" count="2" selected="0">
            <x v="6"/>
            <x v="8"/>
          </reference>
          <reference field="9" count="3" selected="0">
            <x v="25"/>
            <x v="26"/>
            <x v="37"/>
          </reference>
          <reference field="12" count="1" selected="0">
            <x v="0"/>
          </reference>
          <reference field="13" count="3" selected="0">
            <x v="15"/>
            <x v="36"/>
            <x v="75"/>
          </reference>
          <reference field="28" count="2" selected="0">
            <x v="23"/>
            <x v="24"/>
          </reference>
          <reference field="40" count="3" selected="0">
            <x v="5"/>
            <x v="8"/>
            <x v="10"/>
          </reference>
        </references>
      </pivotArea>
    </format>
    <format dxfId="206">
      <pivotArea dataOnly="0" labelOnly="1" outline="0" fieldPosition="0">
        <references count="2">
          <reference field="5" count="1">
            <x v="8"/>
          </reference>
          <reference field="28" count="1" selected="0">
            <x v="23"/>
          </reference>
        </references>
      </pivotArea>
    </format>
    <format dxfId="205">
      <pivotArea dataOnly="0" labelOnly="1" outline="0" fieldPosition="0">
        <references count="2">
          <reference field="5" count="1">
            <x v="6"/>
          </reference>
          <reference field="28" count="1" selected="0">
            <x v="24"/>
          </reference>
        </references>
      </pivotArea>
    </format>
    <format dxfId="204">
      <pivotArea dataOnly="0" labelOnly="1" outline="0" fieldPosition="0">
        <references count="3">
          <reference field="5" count="1" selected="0">
            <x v="8"/>
          </reference>
          <reference field="9" count="1">
            <x v="37"/>
          </reference>
          <reference field="28" count="1" selected="0">
            <x v="23"/>
          </reference>
        </references>
      </pivotArea>
    </format>
    <format dxfId="203">
      <pivotArea dataOnly="0" labelOnly="1" outline="0" fieldPosition="0">
        <references count="3">
          <reference field="5" count="1" selected="0">
            <x v="6"/>
          </reference>
          <reference field="9" count="2">
            <x v="25"/>
            <x v="26"/>
          </reference>
          <reference field="28" count="1" selected="0">
            <x v="24"/>
          </reference>
        </references>
      </pivotArea>
    </format>
    <format dxfId="202">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01">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00">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199">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198">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197">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196">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B15F461-3793-4B81-9434-595BCF88DB30}" name="TablaDinámica6"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8:J24" firstHeaderRow="2" firstDataRow="2" firstDataCol="4" rowPageCount="2" colPageCount="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5">
        <item m="1" x="84"/>
        <item m="1" x="83"/>
        <item m="1" x="82"/>
        <item x="10"/>
        <item x="79"/>
        <item x="7"/>
        <item x="74"/>
        <item x="16"/>
        <item x="60"/>
        <item x="13"/>
        <item x="53"/>
        <item x="54"/>
        <item x="15"/>
        <item x="9"/>
        <item x="51"/>
        <item x="64"/>
        <item x="17"/>
        <item x="63"/>
        <item x="73"/>
        <item x="77"/>
        <item x="39"/>
        <item x="42"/>
        <item x="44"/>
        <item x="34"/>
        <item x="78"/>
        <item x="11"/>
        <item x="22"/>
        <item x="37"/>
        <item x="36"/>
        <item x="32"/>
        <item x="26"/>
        <item x="40"/>
        <item x="21"/>
        <item x="46"/>
        <item x="50"/>
        <item x="45"/>
        <item x="29"/>
        <item x="30"/>
        <item x="43"/>
        <item x="14"/>
        <item x="65"/>
        <item x="80"/>
        <item x="67"/>
        <item x="41"/>
        <item x="12"/>
        <item x="70"/>
        <item x="52"/>
        <item x="20"/>
        <item x="75"/>
        <item x="56"/>
        <item x="6"/>
        <item x="24"/>
        <item x="58"/>
        <item x="72"/>
        <item x="8"/>
        <item x="47"/>
        <item x="57"/>
        <item x="61"/>
        <item x="18"/>
        <item x="55"/>
        <item x="59"/>
        <item x="49"/>
        <item x="48"/>
        <item x="76"/>
        <item x="35"/>
        <item x="28"/>
        <item x="31"/>
        <item x="19"/>
        <item x="38"/>
        <item x="25"/>
        <item x="71"/>
        <item x="33"/>
        <item x="62"/>
        <item x="2"/>
        <item x="0"/>
        <item x="27"/>
        <item x="3"/>
        <item x="1"/>
        <item x="4"/>
        <item x="66"/>
        <item x="68"/>
        <item x="5"/>
        <item x="23"/>
        <item x="69"/>
        <item m="1" x="81"/>
      </items>
    </pivotField>
    <pivotField compact="0" outline="0" showAll="0"/>
    <pivotField compact="0" outline="0" showAll="0"/>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5">
        <item x="7"/>
        <item m="1" x="20"/>
        <item m="1" x="22"/>
        <item x="15"/>
        <item x="17"/>
        <item x="16"/>
        <item x="8"/>
        <item x="9"/>
        <item x="14"/>
        <item x="12"/>
        <item x="5"/>
        <item x="11"/>
        <item x="10"/>
        <item m="1" x="18"/>
        <item x="3"/>
        <item x="13"/>
        <item x="6"/>
        <item x="4"/>
        <item m="1" x="23"/>
        <item x="2"/>
        <item m="1" x="19"/>
        <item m="1" x="21"/>
        <item x="1"/>
        <item x="0"/>
        <item t="default"/>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x="0"/>
        <item h="1" x="1"/>
        <item t="default"/>
      </items>
    </pivotField>
  </pivotFields>
  <rowFields count="4">
    <field x="9"/>
    <field x="10"/>
    <field x="13"/>
    <field x="40"/>
  </rowFields>
  <rowItems count="5">
    <i>
      <x v="13"/>
      <x v="37"/>
      <x v="31"/>
      <x v="14"/>
    </i>
    <i>
      <x v="23"/>
      <x v="23"/>
      <x v="7"/>
      <x v="10"/>
    </i>
    <i>
      <x v="24"/>
      <x v="64"/>
      <x v="46"/>
      <x v="10"/>
    </i>
    <i>
      <x v="51"/>
      <x v="35"/>
      <x v="53"/>
      <x v="16"/>
    </i>
    <i t="grand">
      <x/>
    </i>
  </rowItems>
  <colItems count="1">
    <i/>
  </colItems>
  <pageFields count="2">
    <pageField fld="42" hier="-1"/>
    <pageField fld="4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453C8EC-4C57-406E-9658-06E0FC4157A5}" name="TablaDinámica5"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80:J186"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sd="0" x="20"/>
        <item x="51"/>
        <item x="33"/>
        <item x="0"/>
        <item x="13"/>
        <item x="1"/>
        <item x="34"/>
        <item x="30"/>
        <item x="39"/>
        <item x="31"/>
        <item h="1"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5">
        <item m="1" x="84"/>
        <item m="1" x="83"/>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x="80"/>
        <item x="70"/>
      </items>
    </pivotField>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defaultSubtotal="0"/>
    <pivotField axis="axisRow" compact="0" outline="0" showAll="0" defaultSubtotal="0">
      <items count="103">
        <item x="16"/>
        <item x="11"/>
        <item x="77"/>
        <item x="14"/>
        <item x="20"/>
        <item x="82"/>
        <item x="95"/>
        <item x="21"/>
        <item x="12"/>
        <item x="13"/>
        <item x="86"/>
        <item x="51"/>
        <item x="57"/>
        <item x="9"/>
        <item x="27"/>
        <item x="72"/>
        <item x="47"/>
        <item x="79"/>
        <item x="41"/>
        <item x="43"/>
        <item x="59"/>
        <item x="45"/>
        <item x="15"/>
        <item x="54"/>
        <item x="19"/>
        <item x="0"/>
        <item x="31"/>
        <item x="102"/>
        <item x="28"/>
        <item x="98"/>
        <item x="76"/>
        <item x="94"/>
        <item x="1"/>
        <item x="97"/>
        <item x="96"/>
        <item x="8"/>
        <item x="99"/>
        <item x="34"/>
        <item x="70"/>
        <item x="4"/>
        <item x="58"/>
        <item x="90"/>
        <item x="60"/>
        <item x="39"/>
        <item x="24"/>
        <item x="81"/>
        <item x="93"/>
        <item x="5"/>
        <item x="66"/>
        <item x="100"/>
        <item x="62"/>
        <item x="44"/>
        <item x="23"/>
        <item x="61"/>
        <item x="78"/>
        <item x="36"/>
        <item x="17"/>
        <item x="32"/>
        <item x="42"/>
        <item x="65"/>
        <item x="46"/>
        <item x="64"/>
        <item x="10"/>
        <item x="50"/>
        <item x="18"/>
        <item x="33"/>
        <item x="67"/>
        <item x="37"/>
        <item x="56"/>
        <item x="6"/>
        <item x="53"/>
        <item x="73"/>
        <item x="3"/>
        <item x="74"/>
        <item x="25"/>
        <item x="75"/>
        <item x="69"/>
        <item x="22"/>
        <item x="26"/>
        <item x="48"/>
        <item x="55"/>
        <item x="71"/>
        <item x="84"/>
        <item x="89"/>
        <item x="30"/>
        <item x="88"/>
        <item x="35"/>
        <item x="85"/>
        <item x="87"/>
        <item x="29"/>
        <item x="101"/>
        <item x="83"/>
        <item x="91"/>
        <item x="2"/>
        <item x="40"/>
        <item x="7"/>
        <item x="38"/>
        <item x="68"/>
        <item x="80"/>
        <item x="63"/>
        <item x="49"/>
        <item x="92"/>
        <item x="52"/>
      </items>
    </pivotField>
    <pivotField compact="0" outline="0" showAll="0"/>
    <pivotField axis="axisRow" compact="0" outline="0" showAll="0" defaultSubtotal="0">
      <items count="12">
        <item x="8"/>
        <item x="6"/>
        <item x="7"/>
        <item x="0"/>
        <item x="1"/>
        <item x="4"/>
        <item x="9"/>
        <item x="10"/>
        <item x="11"/>
        <item x="5"/>
        <item x="2"/>
        <item x="3"/>
      </items>
    </pivotField>
    <pivotField compact="0" outline="0" showAll="0"/>
    <pivotField axis="axisRow" compact="0" outline="0" showAll="0" defaultSubtotal="0">
      <items count="25">
        <item h="1" x="18"/>
        <item h="1" x="20"/>
        <item h="1" x="17"/>
        <item h="1" x="19"/>
        <item h="1" x="5"/>
        <item h="1" x="6"/>
        <item h="1" x="9"/>
        <item h="1" x="4"/>
        <item h="1" x="8"/>
        <item h="1" x="7"/>
        <item h="1" x="3"/>
        <item h="1" x="2"/>
        <item h="1" x="10"/>
        <item h="1" x="11"/>
        <item h="1" x="1"/>
        <item h="1" x="0"/>
        <item h="1" m="1" x="24"/>
        <item h="1" x="13"/>
        <item h="1" x="12"/>
        <item x="21"/>
        <item x="15"/>
        <item h="1" x="22"/>
        <item h="1" x="16"/>
        <item h="1" x="14"/>
        <item h="1"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9">
    <field x="28"/>
    <field x="5"/>
    <field x="9"/>
    <field x="10"/>
    <field x="12"/>
    <field x="13"/>
    <field x="17"/>
    <field x="15"/>
    <field x="19"/>
  </rowFields>
  <rowItems count="5">
    <i>
      <x v="12"/>
      <x v="2"/>
      <x v="11"/>
      <x v="43"/>
      <x v="4"/>
      <x v="27"/>
      <x v="3"/>
      <x v="46"/>
      <x v="19"/>
    </i>
    <i>
      <x v="14"/>
      <x v="2"/>
      <x v="11"/>
      <x v="43"/>
      <x v="5"/>
      <x v="85"/>
      <x v="3"/>
      <x v="31"/>
      <x v="19"/>
    </i>
    <i>
      <x v="27"/>
      <x v="2"/>
      <x v="34"/>
      <x v="9"/>
      <x/>
      <x v="101"/>
      <x v="3"/>
      <x v="50"/>
      <x v="20"/>
    </i>
    <i r="4">
      <x v="1"/>
      <x v="110"/>
      <x v="3"/>
      <x v="99"/>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ECA7F0A-BF56-4D8E-8F50-F84A9123B159}" name="TablaDinámica1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8"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m="1" x="3"/>
        <item x="1"/>
        <item t="default"/>
      </items>
    </pivotField>
    <pivotField axis="axisPage" multipleItemSelectionAllowed="1" showAll="0">
      <items count="3">
        <item x="0"/>
        <item h="1" x="1"/>
        <item t="default"/>
      </items>
    </pivotField>
  </pivotFields>
  <rowFields count="1">
    <field x="41"/>
  </rowFields>
  <rowItems count="4">
    <i>
      <x/>
    </i>
    <i>
      <x v="1"/>
    </i>
    <i>
      <x v="3"/>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comments" Target="../comments2.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M161"/>
  <sheetViews>
    <sheetView tabSelected="1" zoomScale="69" zoomScaleNormal="69" workbookViewId="0">
      <pane xSplit="5" ySplit="8" topLeftCell="F9" activePane="bottomRight" state="frozen"/>
      <selection pane="topRight" activeCell="F1" sqref="F1"/>
      <selection pane="bottomLeft" activeCell="A9" sqref="A9"/>
      <selection pane="bottomRight" activeCell="C11" sqref="C11"/>
    </sheetView>
  </sheetViews>
  <sheetFormatPr baseColWidth="10" defaultColWidth="13" defaultRowHeight="19.5" customHeight="1"/>
  <cols>
    <col min="1" max="2" width="12.28515625" style="66" customWidth="1"/>
    <col min="3" max="4" width="14.5703125" style="66" customWidth="1"/>
    <col min="5" max="5" width="11.28515625" style="66" customWidth="1"/>
    <col min="6" max="6" width="8.42578125" style="66" customWidth="1"/>
    <col min="7" max="9" width="14.5703125" style="66" customWidth="1"/>
    <col min="10" max="10" width="10.140625" style="66" customWidth="1"/>
    <col min="11" max="11" width="65.5703125" style="66" customWidth="1"/>
    <col min="12" max="13" width="10.140625" style="66" customWidth="1"/>
    <col min="14" max="14" width="59.42578125" style="66" customWidth="1"/>
    <col min="15" max="15" width="14.5703125" style="66" hidden="1" customWidth="1"/>
    <col min="16" max="16" width="22" style="66" customWidth="1"/>
    <col min="17" max="17" width="24.42578125" style="66" customWidth="1"/>
    <col min="18" max="20" width="14.5703125" style="66" customWidth="1"/>
    <col min="21" max="21" width="8.140625" style="66" customWidth="1"/>
    <col min="22" max="24" width="14.5703125" style="66" customWidth="1"/>
    <col min="25" max="25" width="21.140625" style="66" customWidth="1"/>
    <col min="26" max="27" width="14.5703125" style="66" customWidth="1"/>
    <col min="28" max="28" width="16" style="66" customWidth="1"/>
    <col min="29" max="29" width="19.140625" style="66" customWidth="1"/>
    <col min="30" max="36" width="14.5703125" style="66" hidden="1" customWidth="1"/>
    <col min="37" max="37" width="7.28515625" style="66" hidden="1" customWidth="1"/>
    <col min="38" max="38" width="11.28515625" style="66" customWidth="1"/>
    <col min="39" max="39" width="14.5703125" style="66" customWidth="1"/>
    <col min="40" max="40" width="65.140625" style="66" customWidth="1"/>
    <col min="41" max="41" width="14.28515625" style="66" customWidth="1"/>
    <col min="42" max="42" width="13.42578125" style="66" customWidth="1"/>
    <col min="43" max="43" width="14.42578125" style="66" customWidth="1"/>
    <col min="44" max="44" width="84" style="66" hidden="1" customWidth="1"/>
    <col min="45" max="45" width="13.140625" style="66" hidden="1" customWidth="1"/>
    <col min="46" max="46" width="13" style="66"/>
    <col min="47" max="47" width="15.28515625" style="66" customWidth="1"/>
    <col min="48" max="48" width="14.85546875" style="66" customWidth="1"/>
    <col min="49" max="49" width="34.7109375" style="66" customWidth="1"/>
    <col min="50" max="50" width="10.28515625" style="66" customWidth="1"/>
    <col min="51" max="51" width="15.5703125" style="66" customWidth="1"/>
    <col min="52" max="16384" width="13" style="66"/>
  </cols>
  <sheetData>
    <row r="1" spans="1:61" ht="19.5" customHeight="1">
      <c r="A1" s="66" t="s">
        <v>146</v>
      </c>
      <c r="AU1" s="66" t="s">
        <v>769</v>
      </c>
    </row>
    <row r="2" spans="1:61" ht="19.5" customHeight="1">
      <c r="A2" s="219" t="s">
        <v>147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row>
    <row r="3" spans="1:61" ht="19.5" customHeight="1" thickBot="1">
      <c r="A3" s="220" t="s">
        <v>518</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U3" s="66" t="s">
        <v>770</v>
      </c>
      <c r="AV3" s="66" t="s">
        <v>520</v>
      </c>
    </row>
    <row r="4" spans="1:61" ht="19.5" customHeight="1" thickBot="1">
      <c r="V4" s="214" t="s">
        <v>11</v>
      </c>
      <c r="W4" s="215"/>
      <c r="X4" s="216"/>
      <c r="Y4" s="171">
        <v>43646</v>
      </c>
      <c r="AD4" s="217" t="s">
        <v>108</v>
      </c>
      <c r="AE4" s="217"/>
      <c r="AF4" s="217"/>
      <c r="AG4" s="217"/>
      <c r="AH4" s="218" t="s">
        <v>109</v>
      </c>
      <c r="AI4" s="218"/>
      <c r="AJ4" s="218"/>
      <c r="AK4" s="218"/>
      <c r="AU4" s="66" t="s">
        <v>185</v>
      </c>
      <c r="AV4" s="66" t="s">
        <v>149</v>
      </c>
    </row>
    <row r="5" spans="1:61" ht="19.5" customHeight="1">
      <c r="A5" s="172" t="s">
        <v>110</v>
      </c>
      <c r="B5" s="173" t="s">
        <v>107</v>
      </c>
      <c r="C5" s="174" t="s">
        <v>111</v>
      </c>
      <c r="D5" s="174">
        <v>4</v>
      </c>
      <c r="E5" s="174">
        <v>8</v>
      </c>
      <c r="F5" s="174">
        <v>12</v>
      </c>
      <c r="G5" s="174"/>
      <c r="H5" s="174" t="s">
        <v>111</v>
      </c>
      <c r="I5" s="174" t="s">
        <v>111</v>
      </c>
      <c r="J5" s="174">
        <v>16</v>
      </c>
      <c r="K5" s="174" t="s">
        <v>111</v>
      </c>
      <c r="L5" s="174" t="s">
        <v>111</v>
      </c>
      <c r="M5" s="174">
        <v>20</v>
      </c>
      <c r="N5" s="174" t="s">
        <v>111</v>
      </c>
      <c r="O5" s="174" t="s">
        <v>111</v>
      </c>
      <c r="P5" s="174" t="s">
        <v>112</v>
      </c>
      <c r="Q5" s="174" t="s">
        <v>111</v>
      </c>
      <c r="R5" s="174" t="s">
        <v>111</v>
      </c>
      <c r="S5" s="174" t="s">
        <v>111</v>
      </c>
      <c r="T5" s="174" t="s">
        <v>111</v>
      </c>
      <c r="U5" s="174" t="s">
        <v>111</v>
      </c>
      <c r="V5" s="174" t="s">
        <v>111</v>
      </c>
      <c r="W5" s="174" t="s">
        <v>111</v>
      </c>
      <c r="X5" s="174" t="s">
        <v>111</v>
      </c>
      <c r="Y5" s="174" t="s">
        <v>111</v>
      </c>
      <c r="Z5" s="174" t="s">
        <v>111</v>
      </c>
      <c r="AA5" s="174" t="s">
        <v>111</v>
      </c>
      <c r="AB5" s="174" t="s">
        <v>111</v>
      </c>
      <c r="AC5" s="174" t="s">
        <v>111</v>
      </c>
      <c r="AD5" s="174" t="s">
        <v>111</v>
      </c>
      <c r="AE5" s="174" t="s">
        <v>111</v>
      </c>
      <c r="AF5" s="174" t="s">
        <v>111</v>
      </c>
      <c r="AG5" s="174" t="s">
        <v>111</v>
      </c>
      <c r="AH5" s="174" t="s">
        <v>111</v>
      </c>
      <c r="AI5" s="174" t="s">
        <v>111</v>
      </c>
      <c r="AJ5" s="174" t="s">
        <v>111</v>
      </c>
      <c r="AK5" s="174" t="s">
        <v>111</v>
      </c>
      <c r="AL5" s="174">
        <v>32</v>
      </c>
      <c r="AM5" s="174"/>
      <c r="AN5" s="174">
        <v>36</v>
      </c>
      <c r="AO5" s="174">
        <v>40</v>
      </c>
      <c r="AP5" s="174">
        <v>44</v>
      </c>
      <c r="AQ5" s="174" t="s">
        <v>111</v>
      </c>
      <c r="AU5" s="66" t="s">
        <v>149</v>
      </c>
      <c r="AY5" s="154"/>
      <c r="AZ5" s="154"/>
      <c r="BA5" s="154"/>
      <c r="BB5" s="154"/>
      <c r="BC5" s="154"/>
      <c r="BE5" s="175"/>
      <c r="BF5" s="175"/>
      <c r="BG5" s="175"/>
      <c r="BH5" s="175" t="s">
        <v>521</v>
      </c>
      <c r="BI5" s="176"/>
    </row>
    <row r="6" spans="1:61" s="179" customFormat="1" ht="19.5" customHeight="1">
      <c r="A6" s="177" t="s">
        <v>113</v>
      </c>
      <c r="B6" s="178" t="s">
        <v>111</v>
      </c>
      <c r="C6" s="178" t="s">
        <v>111</v>
      </c>
      <c r="D6" s="178">
        <v>4</v>
      </c>
      <c r="E6" s="178">
        <v>8</v>
      </c>
      <c r="F6" s="178">
        <v>20</v>
      </c>
      <c r="G6" s="178"/>
      <c r="H6" s="178" t="s">
        <v>111</v>
      </c>
      <c r="I6" s="178" t="s">
        <v>111</v>
      </c>
      <c r="J6" s="178">
        <v>24</v>
      </c>
      <c r="K6" s="178" t="s">
        <v>111</v>
      </c>
      <c r="L6" s="178">
        <v>28</v>
      </c>
      <c r="M6" s="178">
        <v>32</v>
      </c>
      <c r="N6" s="178">
        <v>36</v>
      </c>
      <c r="O6" s="178" t="s">
        <v>111</v>
      </c>
      <c r="P6" s="178">
        <v>44</v>
      </c>
      <c r="Q6" s="178">
        <v>48</v>
      </c>
      <c r="R6" s="178">
        <v>60</v>
      </c>
      <c r="S6" s="178">
        <v>68</v>
      </c>
      <c r="T6" s="178">
        <v>72</v>
      </c>
      <c r="U6" s="178" t="s">
        <v>111</v>
      </c>
      <c r="V6" s="178" t="s">
        <v>111</v>
      </c>
      <c r="W6" s="178" t="s">
        <v>111</v>
      </c>
      <c r="X6" s="178" t="s">
        <v>111</v>
      </c>
      <c r="Y6" s="178" t="s">
        <v>111</v>
      </c>
      <c r="Z6" s="178" t="s">
        <v>111</v>
      </c>
      <c r="AA6" s="178" t="s">
        <v>111</v>
      </c>
      <c r="AB6" s="178" t="s">
        <v>111</v>
      </c>
      <c r="AC6" s="178">
        <v>64</v>
      </c>
      <c r="AD6" s="178" t="s">
        <v>111</v>
      </c>
      <c r="AE6" s="178" t="s">
        <v>111</v>
      </c>
      <c r="AF6" s="178" t="s">
        <v>111</v>
      </c>
      <c r="AG6" s="178" t="s">
        <v>111</v>
      </c>
      <c r="AH6" s="178" t="s">
        <v>111</v>
      </c>
      <c r="AI6" s="178" t="s">
        <v>111</v>
      </c>
      <c r="AJ6" s="178" t="s">
        <v>111</v>
      </c>
      <c r="AK6" s="178" t="s">
        <v>111</v>
      </c>
      <c r="AL6" s="178" t="s">
        <v>111</v>
      </c>
      <c r="AM6" s="178"/>
      <c r="AN6" s="178" t="s">
        <v>111</v>
      </c>
      <c r="AO6" s="178" t="s">
        <v>111</v>
      </c>
      <c r="AP6" s="178">
        <v>76</v>
      </c>
      <c r="AQ6" s="178">
        <v>80</v>
      </c>
      <c r="AU6" s="179" t="s">
        <v>771</v>
      </c>
      <c r="AY6" s="61"/>
      <c r="AZ6" s="61"/>
      <c r="BA6" s="61"/>
      <c r="BB6" s="61"/>
      <c r="BC6" s="61"/>
      <c r="BE6" s="180"/>
      <c r="BF6" s="180"/>
      <c r="BG6" s="180"/>
      <c r="BH6" s="180" t="s">
        <v>114</v>
      </c>
      <c r="BI6" s="181"/>
    </row>
    <row r="7" spans="1:61" s="179" customFormat="1" ht="19.5" customHeight="1" thickBot="1">
      <c r="A7" s="182" t="s">
        <v>115</v>
      </c>
      <c r="B7" s="183" t="s">
        <v>111</v>
      </c>
      <c r="C7" s="183" t="s">
        <v>111</v>
      </c>
      <c r="D7" s="183">
        <v>4</v>
      </c>
      <c r="E7" s="183">
        <v>8</v>
      </c>
      <c r="F7" s="183">
        <v>20</v>
      </c>
      <c r="G7" s="183"/>
      <c r="H7" s="183">
        <v>22</v>
      </c>
      <c r="I7" s="183">
        <v>23</v>
      </c>
      <c r="J7" s="183">
        <v>24</v>
      </c>
      <c r="K7" s="183">
        <v>28</v>
      </c>
      <c r="L7" s="183" t="s">
        <v>111</v>
      </c>
      <c r="M7" s="183" t="s">
        <v>111</v>
      </c>
      <c r="N7" s="183" t="s">
        <v>111</v>
      </c>
      <c r="O7" s="183" t="s">
        <v>111</v>
      </c>
      <c r="P7" s="183" t="s">
        <v>111</v>
      </c>
      <c r="Q7" s="183" t="s">
        <v>111</v>
      </c>
      <c r="R7" s="183" t="s">
        <v>111</v>
      </c>
      <c r="S7" s="183" t="s">
        <v>111</v>
      </c>
      <c r="T7" s="183" t="s">
        <v>111</v>
      </c>
      <c r="U7" s="183" t="s">
        <v>111</v>
      </c>
      <c r="V7" s="183" t="s">
        <v>111</v>
      </c>
      <c r="W7" s="183" t="s">
        <v>111</v>
      </c>
      <c r="X7" s="183" t="s">
        <v>111</v>
      </c>
      <c r="Y7" s="183" t="s">
        <v>111</v>
      </c>
      <c r="Z7" s="183" t="s">
        <v>111</v>
      </c>
      <c r="AA7" s="183" t="s">
        <v>111</v>
      </c>
      <c r="AB7" s="183" t="s">
        <v>111</v>
      </c>
      <c r="AC7" s="183" t="s">
        <v>111</v>
      </c>
      <c r="AD7" s="183" t="s">
        <v>111</v>
      </c>
      <c r="AE7" s="183" t="s">
        <v>111</v>
      </c>
      <c r="AF7" s="183" t="s">
        <v>111</v>
      </c>
      <c r="AG7" s="183" t="s">
        <v>111</v>
      </c>
      <c r="AH7" s="183" t="s">
        <v>111</v>
      </c>
      <c r="AI7" s="183" t="s">
        <v>111</v>
      </c>
      <c r="AJ7" s="183" t="s">
        <v>111</v>
      </c>
      <c r="AK7" s="183" t="s">
        <v>111</v>
      </c>
      <c r="AL7" s="183" t="s">
        <v>111</v>
      </c>
      <c r="AM7" s="183"/>
      <c r="AN7" s="183" t="s">
        <v>111</v>
      </c>
      <c r="AO7" s="183" t="s">
        <v>111</v>
      </c>
      <c r="AP7" s="183" t="s">
        <v>111</v>
      </c>
      <c r="AQ7" s="183" t="s">
        <v>111</v>
      </c>
      <c r="AY7" s="154"/>
      <c r="AZ7" s="154"/>
      <c r="BA7" s="154"/>
      <c r="BB7" s="154"/>
      <c r="BC7" s="154"/>
      <c r="BE7" s="180"/>
      <c r="BF7" s="180"/>
      <c r="BG7" s="180"/>
      <c r="BH7" s="180" t="s">
        <v>116</v>
      </c>
      <c r="BI7" s="181"/>
    </row>
    <row r="8" spans="1:61" ht="28.5" customHeight="1" thickBot="1">
      <c r="A8" s="184" t="s">
        <v>762</v>
      </c>
      <c r="B8" s="184" t="s">
        <v>117</v>
      </c>
      <c r="C8" s="184" t="s">
        <v>118</v>
      </c>
      <c r="D8" s="184" t="s">
        <v>119</v>
      </c>
      <c r="E8" s="184" t="s">
        <v>120</v>
      </c>
      <c r="F8" s="184" t="s">
        <v>121</v>
      </c>
      <c r="G8" s="185" t="s">
        <v>148</v>
      </c>
      <c r="H8" s="184" t="s">
        <v>122</v>
      </c>
      <c r="I8" s="184" t="s">
        <v>123</v>
      </c>
      <c r="J8" s="184" t="s">
        <v>124</v>
      </c>
      <c r="K8" s="184" t="s">
        <v>125</v>
      </c>
      <c r="L8" s="184" t="s">
        <v>126</v>
      </c>
      <c r="M8" s="184" t="s">
        <v>127</v>
      </c>
      <c r="N8" s="184" t="s">
        <v>128</v>
      </c>
      <c r="O8" s="184" t="s">
        <v>33</v>
      </c>
      <c r="P8" s="184" t="s">
        <v>129</v>
      </c>
      <c r="Q8" s="184" t="s">
        <v>130</v>
      </c>
      <c r="R8" s="184" t="s">
        <v>131</v>
      </c>
      <c r="S8" s="184" t="s">
        <v>132</v>
      </c>
      <c r="T8" s="184" t="s">
        <v>133</v>
      </c>
      <c r="U8" s="186" t="s">
        <v>0</v>
      </c>
      <c r="V8" s="186" t="s">
        <v>1</v>
      </c>
      <c r="W8" s="186" t="s">
        <v>522</v>
      </c>
      <c r="X8" s="187" t="s">
        <v>8</v>
      </c>
      <c r="Y8" s="187" t="s">
        <v>9</v>
      </c>
      <c r="Z8" s="187" t="s">
        <v>10</v>
      </c>
      <c r="AA8" s="187" t="s">
        <v>7</v>
      </c>
      <c r="AB8" s="187" t="s">
        <v>35</v>
      </c>
      <c r="AC8" s="187" t="s">
        <v>34</v>
      </c>
      <c r="AD8" s="187" t="s">
        <v>134</v>
      </c>
      <c r="AE8" s="187" t="s">
        <v>135</v>
      </c>
      <c r="AF8" s="187" t="s">
        <v>136</v>
      </c>
      <c r="AG8" s="187" t="s">
        <v>137</v>
      </c>
      <c r="AH8" s="187" t="s">
        <v>138</v>
      </c>
      <c r="AI8" s="187" t="s">
        <v>139</v>
      </c>
      <c r="AJ8" s="187" t="s">
        <v>140</v>
      </c>
      <c r="AK8" s="187" t="s">
        <v>141</v>
      </c>
      <c r="AL8" s="188" t="s">
        <v>142</v>
      </c>
      <c r="AM8" s="189" t="s">
        <v>839</v>
      </c>
      <c r="AN8" s="188" t="s">
        <v>789</v>
      </c>
      <c r="AO8" s="188" t="s">
        <v>143</v>
      </c>
      <c r="AP8" s="188" t="s">
        <v>144</v>
      </c>
      <c r="AQ8" s="188" t="s">
        <v>145</v>
      </c>
      <c r="AR8" s="190" t="s">
        <v>100</v>
      </c>
      <c r="AS8" s="190" t="s">
        <v>101</v>
      </c>
    </row>
    <row r="9" spans="1:61" ht="81" customHeight="1" thickBot="1">
      <c r="A9" s="172">
        <v>1</v>
      </c>
      <c r="B9" s="109" t="s">
        <v>2</v>
      </c>
      <c r="C9" s="109" t="s">
        <v>177</v>
      </c>
      <c r="D9" s="109" t="s">
        <v>157</v>
      </c>
      <c r="E9" s="109" t="s">
        <v>773</v>
      </c>
      <c r="F9" s="109">
        <v>53</v>
      </c>
      <c r="G9" s="109" t="s">
        <v>169</v>
      </c>
      <c r="H9" s="109" t="s">
        <v>176</v>
      </c>
      <c r="I9" s="109" t="s">
        <v>183</v>
      </c>
      <c r="J9" s="109" t="s">
        <v>411</v>
      </c>
      <c r="K9" s="155" t="s">
        <v>429</v>
      </c>
      <c r="L9" s="155" t="s">
        <v>428</v>
      </c>
      <c r="M9" s="137">
        <v>1</v>
      </c>
      <c r="N9" s="155" t="s">
        <v>427</v>
      </c>
      <c r="O9" s="156"/>
      <c r="P9" s="155" t="s">
        <v>426</v>
      </c>
      <c r="Q9" s="155" t="s">
        <v>425</v>
      </c>
      <c r="R9" s="60">
        <v>1</v>
      </c>
      <c r="S9" s="69">
        <v>42975</v>
      </c>
      <c r="T9" s="138">
        <v>43337</v>
      </c>
      <c r="U9" s="157">
        <f t="shared" ref="U9:U40" si="0">DATEDIF(S9,T9,"D")/7</f>
        <v>51.714285714285715</v>
      </c>
      <c r="V9" s="158">
        <f t="shared" ref="V9:V40" si="1">+AL9</f>
        <v>100</v>
      </c>
      <c r="W9" s="158">
        <f t="shared" ref="W9:W40" si="2">IF(R9=0,0,IF(V9/R9&gt;1,1,V9/R9))</f>
        <v>1</v>
      </c>
      <c r="X9" s="159">
        <f t="shared" ref="X9:X40" si="3">U9*W9</f>
        <v>51.714285714285715</v>
      </c>
      <c r="Y9" s="158">
        <f t="shared" ref="Y9:Y40" si="4">IF(T9&lt;=$Y$4,X9,0)</f>
        <v>51.714285714285715</v>
      </c>
      <c r="Z9" s="158">
        <f t="shared" ref="Z9:Z40" si="5">IF($Y$4&gt;=T9,U9,0)</f>
        <v>51.714285714285715</v>
      </c>
      <c r="AA9" s="62" t="s">
        <v>761</v>
      </c>
      <c r="AB9" s="62" t="s">
        <v>763</v>
      </c>
      <c r="AC9" s="191" t="s">
        <v>735</v>
      </c>
      <c r="AD9" s="60"/>
      <c r="AE9" s="113"/>
      <c r="AF9" s="113"/>
      <c r="AG9" s="113"/>
      <c r="AH9" s="63"/>
      <c r="AI9" s="113"/>
      <c r="AJ9" s="113"/>
      <c r="AK9" s="63" t="s">
        <v>782</v>
      </c>
      <c r="AL9" s="160">
        <v>100</v>
      </c>
      <c r="AM9" s="63" t="s">
        <v>836</v>
      </c>
      <c r="AN9" s="161" t="s">
        <v>886</v>
      </c>
      <c r="AO9" s="63">
        <v>100</v>
      </c>
      <c r="AP9" s="63" t="s">
        <v>185</v>
      </c>
      <c r="AQ9" s="63" t="s">
        <v>520</v>
      </c>
      <c r="AR9" s="164">
        <v>5</v>
      </c>
      <c r="AS9" s="164">
        <v>1</v>
      </c>
    </row>
    <row r="10" spans="1:61" ht="81" customHeight="1" thickBot="1">
      <c r="A10" s="172">
        <v>2</v>
      </c>
      <c r="B10" s="109" t="s">
        <v>3</v>
      </c>
      <c r="C10" s="109" t="s">
        <v>177</v>
      </c>
      <c r="D10" s="109" t="s">
        <v>157</v>
      </c>
      <c r="E10" s="109" t="s">
        <v>773</v>
      </c>
      <c r="F10" s="109">
        <v>53</v>
      </c>
      <c r="G10" s="109" t="s">
        <v>169</v>
      </c>
      <c r="H10" s="109" t="s">
        <v>176</v>
      </c>
      <c r="I10" s="109" t="s">
        <v>183</v>
      </c>
      <c r="J10" s="109" t="s">
        <v>389</v>
      </c>
      <c r="K10" s="155" t="s">
        <v>399</v>
      </c>
      <c r="L10" s="155" t="s">
        <v>398</v>
      </c>
      <c r="M10" s="137">
        <v>1</v>
      </c>
      <c r="N10" s="155" t="s">
        <v>397</v>
      </c>
      <c r="O10" s="156"/>
      <c r="P10" s="155" t="s">
        <v>396</v>
      </c>
      <c r="Q10" s="155" t="s">
        <v>395</v>
      </c>
      <c r="R10" s="60">
        <v>1</v>
      </c>
      <c r="S10" s="69">
        <v>42975</v>
      </c>
      <c r="T10" s="138">
        <v>43337</v>
      </c>
      <c r="U10" s="157">
        <f t="shared" si="0"/>
        <v>51.714285714285715</v>
      </c>
      <c r="V10" s="158">
        <f t="shared" si="1"/>
        <v>100</v>
      </c>
      <c r="W10" s="158">
        <f t="shared" si="2"/>
        <v>1</v>
      </c>
      <c r="X10" s="159">
        <f t="shared" si="3"/>
        <v>51.714285714285715</v>
      </c>
      <c r="Y10" s="158">
        <f t="shared" si="4"/>
        <v>51.714285714285715</v>
      </c>
      <c r="Z10" s="158">
        <f t="shared" si="5"/>
        <v>51.714285714285715</v>
      </c>
      <c r="AA10" s="62" t="s">
        <v>761</v>
      </c>
      <c r="AB10" s="62" t="s">
        <v>763</v>
      </c>
      <c r="AC10" s="191" t="s">
        <v>735</v>
      </c>
      <c r="AD10" s="60"/>
      <c r="AE10" s="60"/>
      <c r="AF10" s="113"/>
      <c r="AG10" s="113"/>
      <c r="AH10" s="113"/>
      <c r="AI10" s="113"/>
      <c r="AJ10" s="113"/>
      <c r="AK10" s="63" t="s">
        <v>782</v>
      </c>
      <c r="AL10" s="160">
        <v>100</v>
      </c>
      <c r="AM10" s="160" t="s">
        <v>836</v>
      </c>
      <c r="AN10" s="161" t="s">
        <v>888</v>
      </c>
      <c r="AO10" s="63">
        <v>100</v>
      </c>
      <c r="AP10" s="63" t="s">
        <v>185</v>
      </c>
      <c r="AQ10" s="63" t="s">
        <v>520</v>
      </c>
      <c r="AR10" s="164">
        <v>5</v>
      </c>
      <c r="AS10" s="164">
        <v>1</v>
      </c>
    </row>
    <row r="11" spans="1:61" ht="81" customHeight="1" thickBot="1">
      <c r="A11" s="172">
        <v>3</v>
      </c>
      <c r="B11" s="109" t="s">
        <v>4</v>
      </c>
      <c r="C11" s="109" t="s">
        <v>177</v>
      </c>
      <c r="D11" s="109" t="s">
        <v>157</v>
      </c>
      <c r="E11" s="109" t="s">
        <v>773</v>
      </c>
      <c r="F11" s="109">
        <v>53</v>
      </c>
      <c r="G11" s="109" t="s">
        <v>169</v>
      </c>
      <c r="H11" s="109" t="s">
        <v>176</v>
      </c>
      <c r="I11" s="109" t="s">
        <v>183</v>
      </c>
      <c r="J11" s="109" t="s">
        <v>370</v>
      </c>
      <c r="K11" s="155" t="s">
        <v>369</v>
      </c>
      <c r="L11" s="155" t="s">
        <v>368</v>
      </c>
      <c r="M11" s="137">
        <v>1</v>
      </c>
      <c r="N11" s="155" t="s">
        <v>367</v>
      </c>
      <c r="O11" s="156"/>
      <c r="P11" s="155" t="s">
        <v>366</v>
      </c>
      <c r="Q11" s="155" t="s">
        <v>365</v>
      </c>
      <c r="R11" s="60">
        <v>2</v>
      </c>
      <c r="S11" s="69">
        <v>42975</v>
      </c>
      <c r="T11" s="138">
        <v>43312</v>
      </c>
      <c r="U11" s="157">
        <f t="shared" si="0"/>
        <v>48.142857142857146</v>
      </c>
      <c r="V11" s="158">
        <f t="shared" si="1"/>
        <v>100</v>
      </c>
      <c r="W11" s="158">
        <f t="shared" si="2"/>
        <v>1</v>
      </c>
      <c r="X11" s="159">
        <f t="shared" si="3"/>
        <v>48.142857142857146</v>
      </c>
      <c r="Y11" s="158">
        <f t="shared" si="4"/>
        <v>48.142857142857146</v>
      </c>
      <c r="Z11" s="158">
        <f t="shared" si="5"/>
        <v>48.142857142857146</v>
      </c>
      <c r="AA11" s="62" t="s">
        <v>761</v>
      </c>
      <c r="AB11" s="62" t="s">
        <v>763</v>
      </c>
      <c r="AC11" s="191" t="s">
        <v>735</v>
      </c>
      <c r="AD11" s="60"/>
      <c r="AE11" s="110"/>
      <c r="AF11" s="113"/>
      <c r="AG11" s="113"/>
      <c r="AH11" s="110"/>
      <c r="AI11" s="113"/>
      <c r="AJ11" s="63"/>
      <c r="AK11" s="192" t="s">
        <v>782</v>
      </c>
      <c r="AL11" s="160">
        <v>100</v>
      </c>
      <c r="AM11" s="160" t="s">
        <v>836</v>
      </c>
      <c r="AN11" s="161" t="s">
        <v>890</v>
      </c>
      <c r="AO11" s="63">
        <v>100</v>
      </c>
      <c r="AP11" s="63" t="s">
        <v>185</v>
      </c>
      <c r="AQ11" s="63" t="s">
        <v>520</v>
      </c>
      <c r="AR11" s="164">
        <v>5</v>
      </c>
      <c r="AS11" s="164">
        <v>1</v>
      </c>
    </row>
    <row r="12" spans="1:61" ht="81" customHeight="1" thickBot="1">
      <c r="A12" s="172">
        <v>4</v>
      </c>
      <c r="B12" s="109" t="s">
        <v>5</v>
      </c>
      <c r="C12" s="109" t="s">
        <v>177</v>
      </c>
      <c r="D12" s="109" t="s">
        <v>157</v>
      </c>
      <c r="E12" s="109" t="s">
        <v>773</v>
      </c>
      <c r="F12" s="109">
        <v>53</v>
      </c>
      <c r="G12" s="109" t="s">
        <v>169</v>
      </c>
      <c r="H12" s="109" t="s">
        <v>176</v>
      </c>
      <c r="I12" s="109" t="s">
        <v>183</v>
      </c>
      <c r="J12" s="109" t="s">
        <v>354</v>
      </c>
      <c r="K12" s="155" t="s">
        <v>364</v>
      </c>
      <c r="L12" s="155" t="s">
        <v>363</v>
      </c>
      <c r="M12" s="137">
        <v>1</v>
      </c>
      <c r="N12" s="155" t="s">
        <v>362</v>
      </c>
      <c r="O12" s="156"/>
      <c r="P12" s="155" t="s">
        <v>361</v>
      </c>
      <c r="Q12" s="155" t="s">
        <v>360</v>
      </c>
      <c r="R12" s="60">
        <v>1</v>
      </c>
      <c r="S12" s="69">
        <v>42975</v>
      </c>
      <c r="T12" s="138">
        <v>43337</v>
      </c>
      <c r="U12" s="157">
        <f t="shared" si="0"/>
        <v>51.714285714285715</v>
      </c>
      <c r="V12" s="158">
        <f t="shared" si="1"/>
        <v>100</v>
      </c>
      <c r="W12" s="158">
        <f t="shared" si="2"/>
        <v>1</v>
      </c>
      <c r="X12" s="159">
        <f t="shared" si="3"/>
        <v>51.714285714285715</v>
      </c>
      <c r="Y12" s="158">
        <f t="shared" si="4"/>
        <v>51.714285714285715</v>
      </c>
      <c r="Z12" s="158">
        <f t="shared" si="5"/>
        <v>51.714285714285715</v>
      </c>
      <c r="AA12" s="62" t="s">
        <v>761</v>
      </c>
      <c r="AB12" s="62" t="s">
        <v>763</v>
      </c>
      <c r="AC12" s="191" t="s">
        <v>735</v>
      </c>
      <c r="AD12" s="60"/>
      <c r="AE12" s="113"/>
      <c r="AF12" s="113"/>
      <c r="AG12" s="113"/>
      <c r="AH12" s="63"/>
      <c r="AI12" s="113"/>
      <c r="AJ12" s="113"/>
      <c r="AK12" s="192" t="s">
        <v>782</v>
      </c>
      <c r="AL12" s="160">
        <v>100</v>
      </c>
      <c r="AM12" s="160" t="s">
        <v>836</v>
      </c>
      <c r="AN12" s="161" t="s">
        <v>892</v>
      </c>
      <c r="AO12" s="63">
        <v>100</v>
      </c>
      <c r="AP12" s="63" t="s">
        <v>185</v>
      </c>
      <c r="AQ12" s="63" t="s">
        <v>520</v>
      </c>
      <c r="AR12" s="164">
        <v>5</v>
      </c>
      <c r="AS12" s="164">
        <v>1</v>
      </c>
    </row>
    <row r="13" spans="1:61" ht="81" customHeight="1" thickBot="1">
      <c r="A13" s="172">
        <v>5</v>
      </c>
      <c r="B13" s="109" t="s">
        <v>6</v>
      </c>
      <c r="C13" s="109" t="s">
        <v>177</v>
      </c>
      <c r="D13" s="109" t="s">
        <v>157</v>
      </c>
      <c r="E13" s="109" t="s">
        <v>773</v>
      </c>
      <c r="F13" s="109">
        <v>53</v>
      </c>
      <c r="G13" s="109" t="s">
        <v>169</v>
      </c>
      <c r="H13" s="109" t="s">
        <v>176</v>
      </c>
      <c r="I13" s="109" t="s">
        <v>183</v>
      </c>
      <c r="J13" s="109" t="s">
        <v>155</v>
      </c>
      <c r="K13" s="155" t="s">
        <v>339</v>
      </c>
      <c r="L13" s="155" t="s">
        <v>338</v>
      </c>
      <c r="M13" s="137">
        <v>1</v>
      </c>
      <c r="N13" s="155" t="s">
        <v>337</v>
      </c>
      <c r="O13" s="156"/>
      <c r="P13" s="155" t="s">
        <v>336</v>
      </c>
      <c r="Q13" s="155" t="s">
        <v>335</v>
      </c>
      <c r="R13" s="60">
        <v>99</v>
      </c>
      <c r="S13" s="69">
        <v>42975</v>
      </c>
      <c r="T13" s="138">
        <v>43337</v>
      </c>
      <c r="U13" s="157">
        <f t="shared" si="0"/>
        <v>51.714285714285715</v>
      </c>
      <c r="V13" s="158">
        <f t="shared" si="1"/>
        <v>100</v>
      </c>
      <c r="W13" s="158">
        <f t="shared" si="2"/>
        <v>1</v>
      </c>
      <c r="X13" s="159">
        <f t="shared" si="3"/>
        <v>51.714285714285715</v>
      </c>
      <c r="Y13" s="158">
        <f t="shared" si="4"/>
        <v>51.714285714285715</v>
      </c>
      <c r="Z13" s="158">
        <f t="shared" si="5"/>
        <v>51.714285714285715</v>
      </c>
      <c r="AA13" s="62" t="s">
        <v>761</v>
      </c>
      <c r="AB13" s="62" t="s">
        <v>763</v>
      </c>
      <c r="AC13" s="137" t="s">
        <v>334</v>
      </c>
      <c r="AD13" s="60"/>
      <c r="AE13" s="113"/>
      <c r="AF13" s="113"/>
      <c r="AG13" s="113"/>
      <c r="AH13" s="63"/>
      <c r="AI13" s="113"/>
      <c r="AJ13" s="193"/>
      <c r="AK13" s="192"/>
      <c r="AL13" s="160">
        <v>100</v>
      </c>
      <c r="AM13" s="160" t="s">
        <v>836</v>
      </c>
      <c r="AN13" s="161" t="s">
        <v>893</v>
      </c>
      <c r="AO13" s="63">
        <v>100</v>
      </c>
      <c r="AP13" s="63" t="s">
        <v>185</v>
      </c>
      <c r="AQ13" s="63" t="s">
        <v>520</v>
      </c>
      <c r="AR13" s="164">
        <v>5</v>
      </c>
      <c r="AS13" s="164">
        <v>1</v>
      </c>
    </row>
    <row r="14" spans="1:61" ht="81" customHeight="1" thickBot="1">
      <c r="A14" s="172">
        <v>6</v>
      </c>
      <c r="B14" s="109" t="s">
        <v>36</v>
      </c>
      <c r="C14" s="109" t="s">
        <v>177</v>
      </c>
      <c r="D14" s="109" t="s">
        <v>157</v>
      </c>
      <c r="E14" s="109" t="s">
        <v>773</v>
      </c>
      <c r="F14" s="109">
        <v>53</v>
      </c>
      <c r="G14" s="109" t="s">
        <v>169</v>
      </c>
      <c r="H14" s="109" t="s">
        <v>176</v>
      </c>
      <c r="I14" s="109" t="s">
        <v>183</v>
      </c>
      <c r="J14" s="109" t="s">
        <v>321</v>
      </c>
      <c r="K14" s="155" t="s">
        <v>320</v>
      </c>
      <c r="L14" s="155" t="s">
        <v>319</v>
      </c>
      <c r="M14" s="137">
        <v>1</v>
      </c>
      <c r="N14" s="155" t="s">
        <v>318</v>
      </c>
      <c r="O14" s="156"/>
      <c r="P14" s="155" t="s">
        <v>317</v>
      </c>
      <c r="Q14" s="155" t="s">
        <v>316</v>
      </c>
      <c r="R14" s="60">
        <v>1</v>
      </c>
      <c r="S14" s="69">
        <v>42975</v>
      </c>
      <c r="T14" s="138">
        <v>43337</v>
      </c>
      <c r="U14" s="157">
        <f t="shared" si="0"/>
        <v>51.714285714285715</v>
      </c>
      <c r="V14" s="158">
        <f t="shared" si="1"/>
        <v>100</v>
      </c>
      <c r="W14" s="158">
        <f t="shared" si="2"/>
        <v>1</v>
      </c>
      <c r="X14" s="159">
        <f t="shared" si="3"/>
        <v>51.714285714285715</v>
      </c>
      <c r="Y14" s="158">
        <f t="shared" si="4"/>
        <v>51.714285714285715</v>
      </c>
      <c r="Z14" s="158">
        <f t="shared" si="5"/>
        <v>51.714285714285715</v>
      </c>
      <c r="AA14" s="62" t="s">
        <v>761</v>
      </c>
      <c r="AB14" s="62" t="s">
        <v>763</v>
      </c>
      <c r="AC14" s="191" t="s">
        <v>735</v>
      </c>
      <c r="AD14" s="60"/>
      <c r="AE14" s="113"/>
      <c r="AF14" s="113"/>
      <c r="AG14" s="113"/>
      <c r="AH14" s="193"/>
      <c r="AI14" s="113"/>
      <c r="AJ14" s="113"/>
      <c r="AK14" s="63" t="s">
        <v>782</v>
      </c>
      <c r="AL14" s="160">
        <v>100</v>
      </c>
      <c r="AM14" s="160" t="s">
        <v>836</v>
      </c>
      <c r="AN14" s="161" t="s">
        <v>896</v>
      </c>
      <c r="AO14" s="63">
        <v>100</v>
      </c>
      <c r="AP14" s="63" t="s">
        <v>185</v>
      </c>
      <c r="AQ14" s="63" t="s">
        <v>520</v>
      </c>
      <c r="AR14" s="164">
        <v>5</v>
      </c>
      <c r="AS14" s="164">
        <v>1</v>
      </c>
      <c r="AU14" s="194"/>
    </row>
    <row r="15" spans="1:61" ht="81" customHeight="1" thickBot="1">
      <c r="A15" s="172">
        <v>7</v>
      </c>
      <c r="B15" s="109" t="s">
        <v>37</v>
      </c>
      <c r="C15" s="109" t="s">
        <v>402</v>
      </c>
      <c r="D15" s="109" t="s">
        <v>157</v>
      </c>
      <c r="E15" s="109" t="s">
        <v>773</v>
      </c>
      <c r="F15" s="109">
        <v>48</v>
      </c>
      <c r="G15" s="109" t="s">
        <v>401</v>
      </c>
      <c r="H15" s="109" t="s">
        <v>168</v>
      </c>
      <c r="I15" s="109" t="s">
        <v>515</v>
      </c>
      <c r="J15" s="109" t="s">
        <v>514</v>
      </c>
      <c r="K15" s="156" t="s">
        <v>513</v>
      </c>
      <c r="L15" s="156" t="s">
        <v>512</v>
      </c>
      <c r="M15" s="60">
        <v>1</v>
      </c>
      <c r="N15" s="156" t="s">
        <v>517</v>
      </c>
      <c r="O15" s="156"/>
      <c r="P15" s="156" t="s">
        <v>195</v>
      </c>
      <c r="Q15" s="156" t="s">
        <v>250</v>
      </c>
      <c r="R15" s="158">
        <v>1</v>
      </c>
      <c r="S15" s="69">
        <v>42879</v>
      </c>
      <c r="T15" s="69">
        <v>43190</v>
      </c>
      <c r="U15" s="157">
        <f t="shared" si="0"/>
        <v>44.428571428571431</v>
      </c>
      <c r="V15" s="158">
        <f t="shared" si="1"/>
        <v>100</v>
      </c>
      <c r="W15" s="158">
        <f t="shared" si="2"/>
        <v>1</v>
      </c>
      <c r="X15" s="159">
        <f t="shared" si="3"/>
        <v>44.428571428571431</v>
      </c>
      <c r="Y15" s="158">
        <f t="shared" si="4"/>
        <v>44.428571428571431</v>
      </c>
      <c r="Z15" s="158">
        <f t="shared" si="5"/>
        <v>44.428571428571431</v>
      </c>
      <c r="AA15" s="62" t="s">
        <v>761</v>
      </c>
      <c r="AB15" s="62" t="s">
        <v>763</v>
      </c>
      <c r="AC15" s="63" t="s">
        <v>729</v>
      </c>
      <c r="AD15" s="60"/>
      <c r="AE15" s="195"/>
      <c r="AF15" s="195"/>
      <c r="AG15" s="195"/>
      <c r="AH15" s="195"/>
      <c r="AI15" s="195"/>
      <c r="AJ15" s="195"/>
      <c r="AK15" s="63" t="s">
        <v>782</v>
      </c>
      <c r="AL15" s="160">
        <v>100</v>
      </c>
      <c r="AM15" s="160" t="s">
        <v>836</v>
      </c>
      <c r="AN15" s="165" t="s">
        <v>994</v>
      </c>
      <c r="AO15" s="63">
        <v>100</v>
      </c>
      <c r="AP15" s="63" t="s">
        <v>185</v>
      </c>
      <c r="AQ15" s="63" t="s">
        <v>520</v>
      </c>
      <c r="AR15" s="164">
        <v>5</v>
      </c>
      <c r="AS15" s="164">
        <v>1</v>
      </c>
    </row>
    <row r="16" spans="1:61" ht="81" customHeight="1" thickBot="1">
      <c r="A16" s="172">
        <v>8</v>
      </c>
      <c r="B16" s="109" t="s">
        <v>38</v>
      </c>
      <c r="C16" s="109" t="s">
        <v>402</v>
      </c>
      <c r="D16" s="109" t="s">
        <v>157</v>
      </c>
      <c r="E16" s="109" t="s">
        <v>773</v>
      </c>
      <c r="F16" s="109">
        <v>48</v>
      </c>
      <c r="G16" s="109" t="s">
        <v>401</v>
      </c>
      <c r="H16" s="109" t="s">
        <v>168</v>
      </c>
      <c r="I16" s="109" t="s">
        <v>515</v>
      </c>
      <c r="J16" s="109" t="s">
        <v>514</v>
      </c>
      <c r="K16" s="156" t="s">
        <v>513</v>
      </c>
      <c r="L16" s="156" t="s">
        <v>512</v>
      </c>
      <c r="M16" s="60">
        <v>2</v>
      </c>
      <c r="N16" s="156" t="s">
        <v>516</v>
      </c>
      <c r="O16" s="156"/>
      <c r="P16" s="156" t="s">
        <v>195</v>
      </c>
      <c r="Q16" s="156" t="s">
        <v>250</v>
      </c>
      <c r="R16" s="60">
        <v>1</v>
      </c>
      <c r="S16" s="69">
        <v>42879</v>
      </c>
      <c r="T16" s="69">
        <v>43190</v>
      </c>
      <c r="U16" s="157">
        <f t="shared" si="0"/>
        <v>44.428571428571431</v>
      </c>
      <c r="V16" s="158">
        <f t="shared" si="1"/>
        <v>100</v>
      </c>
      <c r="W16" s="158">
        <f t="shared" si="2"/>
        <v>1</v>
      </c>
      <c r="X16" s="159">
        <f t="shared" si="3"/>
        <v>44.428571428571431</v>
      </c>
      <c r="Y16" s="158">
        <f t="shared" si="4"/>
        <v>44.428571428571431</v>
      </c>
      <c r="Z16" s="158">
        <f t="shared" si="5"/>
        <v>44.428571428571431</v>
      </c>
      <c r="AA16" s="62" t="s">
        <v>761</v>
      </c>
      <c r="AB16" s="62" t="s">
        <v>763</v>
      </c>
      <c r="AC16" s="63" t="s">
        <v>729</v>
      </c>
      <c r="AD16" s="60"/>
      <c r="AE16" s="195"/>
      <c r="AF16" s="195"/>
      <c r="AG16" s="195"/>
      <c r="AH16" s="195"/>
      <c r="AI16" s="195"/>
      <c r="AJ16" s="195"/>
      <c r="AK16" s="63" t="s">
        <v>782</v>
      </c>
      <c r="AL16" s="160">
        <v>100</v>
      </c>
      <c r="AM16" s="160" t="s">
        <v>836</v>
      </c>
      <c r="AN16" s="165" t="s">
        <v>897</v>
      </c>
      <c r="AO16" s="63">
        <v>100</v>
      </c>
      <c r="AP16" s="63" t="s">
        <v>185</v>
      </c>
      <c r="AQ16" s="63" t="s">
        <v>520</v>
      </c>
      <c r="AR16" s="164">
        <v>5</v>
      </c>
      <c r="AS16" s="164">
        <v>1</v>
      </c>
    </row>
    <row r="17" spans="1:52" ht="81" customHeight="1" thickBot="1">
      <c r="A17" s="172">
        <v>9</v>
      </c>
      <c r="B17" s="109" t="s">
        <v>39</v>
      </c>
      <c r="C17" s="109" t="s">
        <v>402</v>
      </c>
      <c r="D17" s="109" t="s">
        <v>157</v>
      </c>
      <c r="E17" s="109" t="s">
        <v>773</v>
      </c>
      <c r="F17" s="109">
        <v>48</v>
      </c>
      <c r="G17" s="109" t="s">
        <v>401</v>
      </c>
      <c r="H17" s="109" t="s">
        <v>168</v>
      </c>
      <c r="I17" s="109" t="s">
        <v>192</v>
      </c>
      <c r="J17" s="109" t="s">
        <v>508</v>
      </c>
      <c r="K17" s="156" t="s">
        <v>507</v>
      </c>
      <c r="L17" s="156" t="s">
        <v>506</v>
      </c>
      <c r="M17" s="60">
        <v>1</v>
      </c>
      <c r="N17" s="156" t="s">
        <v>505</v>
      </c>
      <c r="O17" s="156"/>
      <c r="P17" s="156" t="s">
        <v>504</v>
      </c>
      <c r="Q17" s="156" t="s">
        <v>503</v>
      </c>
      <c r="R17" s="60">
        <v>1</v>
      </c>
      <c r="S17" s="69">
        <v>42879</v>
      </c>
      <c r="T17" s="69">
        <v>43100</v>
      </c>
      <c r="U17" s="157">
        <f t="shared" si="0"/>
        <v>31.571428571428573</v>
      </c>
      <c r="V17" s="158">
        <f t="shared" si="1"/>
        <v>100</v>
      </c>
      <c r="W17" s="158">
        <f t="shared" si="2"/>
        <v>1</v>
      </c>
      <c r="X17" s="159">
        <f t="shared" si="3"/>
        <v>31.571428571428573</v>
      </c>
      <c r="Y17" s="158">
        <f t="shared" si="4"/>
        <v>31.571428571428573</v>
      </c>
      <c r="Z17" s="158">
        <f t="shared" si="5"/>
        <v>31.571428571428573</v>
      </c>
      <c r="AA17" s="62" t="s">
        <v>761</v>
      </c>
      <c r="AB17" s="149" t="s">
        <v>764</v>
      </c>
      <c r="AC17" s="196" t="s">
        <v>726</v>
      </c>
      <c r="AD17" s="60"/>
      <c r="AE17" s="195"/>
      <c r="AF17" s="195"/>
      <c r="AG17" s="195"/>
      <c r="AH17" s="197"/>
      <c r="AI17" s="195"/>
      <c r="AJ17" s="197"/>
      <c r="AK17" s="63"/>
      <c r="AL17" s="160">
        <v>100</v>
      </c>
      <c r="AM17" s="160" t="s">
        <v>838</v>
      </c>
      <c r="AN17" s="162" t="s">
        <v>502</v>
      </c>
      <c r="AO17" s="63">
        <v>100</v>
      </c>
      <c r="AP17" s="63" t="s">
        <v>185</v>
      </c>
      <c r="AQ17" s="63" t="s">
        <v>149</v>
      </c>
      <c r="AR17" s="164">
        <v>5</v>
      </c>
      <c r="AS17" s="164">
        <v>1</v>
      </c>
    </row>
    <row r="18" spans="1:52" ht="81" customHeight="1" thickBot="1">
      <c r="A18" s="172">
        <v>10</v>
      </c>
      <c r="B18" s="109" t="s">
        <v>40</v>
      </c>
      <c r="C18" s="109" t="s">
        <v>402</v>
      </c>
      <c r="D18" s="109" t="s">
        <v>157</v>
      </c>
      <c r="E18" s="109" t="s">
        <v>773</v>
      </c>
      <c r="F18" s="109">
        <v>48</v>
      </c>
      <c r="G18" s="109" t="s">
        <v>401</v>
      </c>
      <c r="H18" s="109" t="s">
        <v>168</v>
      </c>
      <c r="I18" s="109" t="s">
        <v>192</v>
      </c>
      <c r="J18" s="109" t="s">
        <v>501</v>
      </c>
      <c r="K18" s="156" t="s">
        <v>500</v>
      </c>
      <c r="L18" s="156" t="s">
        <v>499</v>
      </c>
      <c r="M18" s="60">
        <v>1</v>
      </c>
      <c r="N18" s="156" t="s">
        <v>498</v>
      </c>
      <c r="O18" s="156"/>
      <c r="P18" s="156" t="s">
        <v>497</v>
      </c>
      <c r="Q18" s="156" t="s">
        <v>497</v>
      </c>
      <c r="R18" s="60">
        <v>1</v>
      </c>
      <c r="S18" s="69">
        <v>42879</v>
      </c>
      <c r="T18" s="69">
        <v>43100</v>
      </c>
      <c r="U18" s="157">
        <f t="shared" si="0"/>
        <v>31.571428571428573</v>
      </c>
      <c r="V18" s="158">
        <f t="shared" si="1"/>
        <v>100</v>
      </c>
      <c r="W18" s="158">
        <f t="shared" si="2"/>
        <v>1</v>
      </c>
      <c r="X18" s="159">
        <f t="shared" si="3"/>
        <v>31.571428571428573</v>
      </c>
      <c r="Y18" s="158">
        <f t="shared" si="4"/>
        <v>31.571428571428573</v>
      </c>
      <c r="Z18" s="158">
        <f t="shared" si="5"/>
        <v>31.571428571428573</v>
      </c>
      <c r="AA18" s="62" t="s">
        <v>761</v>
      </c>
      <c r="AB18" s="149" t="s">
        <v>764</v>
      </c>
      <c r="AC18" s="196" t="s">
        <v>726</v>
      </c>
      <c r="AD18" s="60"/>
      <c r="AE18" s="195"/>
      <c r="AF18" s="195"/>
      <c r="AG18" s="195"/>
      <c r="AH18" s="195"/>
      <c r="AI18" s="195"/>
      <c r="AJ18" s="195"/>
      <c r="AK18" s="63"/>
      <c r="AL18" s="160">
        <v>100</v>
      </c>
      <c r="AM18" s="160" t="s">
        <v>838</v>
      </c>
      <c r="AN18" s="162" t="s">
        <v>496</v>
      </c>
      <c r="AO18" s="63">
        <v>100</v>
      </c>
      <c r="AP18" s="63" t="s">
        <v>185</v>
      </c>
      <c r="AQ18" s="63" t="s">
        <v>149</v>
      </c>
      <c r="AR18" s="164">
        <v>5</v>
      </c>
      <c r="AS18" s="164">
        <v>1</v>
      </c>
    </row>
    <row r="19" spans="1:52" ht="81" customHeight="1" thickBot="1">
      <c r="A19" s="172">
        <v>11</v>
      </c>
      <c r="B19" s="109" t="s">
        <v>41</v>
      </c>
      <c r="C19" s="109" t="s">
        <v>402</v>
      </c>
      <c r="D19" s="109" t="s">
        <v>157</v>
      </c>
      <c r="E19" s="109" t="s">
        <v>773</v>
      </c>
      <c r="F19" s="109">
        <v>48</v>
      </c>
      <c r="G19" s="109" t="s">
        <v>401</v>
      </c>
      <c r="H19" s="109" t="s">
        <v>168</v>
      </c>
      <c r="I19" s="109" t="s">
        <v>192</v>
      </c>
      <c r="J19" s="109" t="s">
        <v>495</v>
      </c>
      <c r="K19" s="156" t="s">
        <v>494</v>
      </c>
      <c r="L19" s="156" t="s">
        <v>493</v>
      </c>
      <c r="M19" s="60">
        <v>1</v>
      </c>
      <c r="N19" s="156" t="s">
        <v>492</v>
      </c>
      <c r="O19" s="156"/>
      <c r="P19" s="156" t="s">
        <v>491</v>
      </c>
      <c r="Q19" s="156" t="s">
        <v>491</v>
      </c>
      <c r="R19" s="60">
        <v>1</v>
      </c>
      <c r="S19" s="69">
        <v>42879</v>
      </c>
      <c r="T19" s="69">
        <v>43008</v>
      </c>
      <c r="U19" s="157">
        <f t="shared" si="0"/>
        <v>18.428571428571427</v>
      </c>
      <c r="V19" s="158">
        <f t="shared" si="1"/>
        <v>100</v>
      </c>
      <c r="W19" s="158">
        <f t="shared" si="2"/>
        <v>1</v>
      </c>
      <c r="X19" s="159">
        <f t="shared" si="3"/>
        <v>18.428571428571427</v>
      </c>
      <c r="Y19" s="158">
        <f t="shared" si="4"/>
        <v>18.428571428571427</v>
      </c>
      <c r="Z19" s="158">
        <f t="shared" si="5"/>
        <v>18.428571428571427</v>
      </c>
      <c r="AA19" s="62" t="s">
        <v>761</v>
      </c>
      <c r="AB19" s="149" t="s">
        <v>764</v>
      </c>
      <c r="AC19" s="196" t="s">
        <v>726</v>
      </c>
      <c r="AD19" s="60"/>
      <c r="AE19" s="195"/>
      <c r="AF19" s="195"/>
      <c r="AG19" s="195"/>
      <c r="AH19" s="195"/>
      <c r="AI19" s="195"/>
      <c r="AJ19" s="195"/>
      <c r="AK19" s="63"/>
      <c r="AL19" s="160">
        <v>100</v>
      </c>
      <c r="AM19" s="160" t="s">
        <v>838</v>
      </c>
      <c r="AN19" s="162" t="s">
        <v>490</v>
      </c>
      <c r="AO19" s="63">
        <v>100</v>
      </c>
      <c r="AP19" s="63" t="s">
        <v>185</v>
      </c>
      <c r="AQ19" s="63" t="s">
        <v>149</v>
      </c>
      <c r="AR19" s="164">
        <v>5</v>
      </c>
      <c r="AS19" s="164">
        <v>1</v>
      </c>
      <c r="AU19" s="213" t="s">
        <v>980</v>
      </c>
      <c r="AV19" s="213" t="s">
        <v>966</v>
      </c>
      <c r="AW19" s="213" t="s">
        <v>35</v>
      </c>
      <c r="AX19" s="213" t="s">
        <v>34</v>
      </c>
      <c r="AY19" s="213" t="s">
        <v>144</v>
      </c>
    </row>
    <row r="20" spans="1:52" ht="81" customHeight="1" thickBot="1">
      <c r="A20" s="172">
        <v>12</v>
      </c>
      <c r="B20" s="109" t="s">
        <v>42</v>
      </c>
      <c r="C20" s="109" t="s">
        <v>477</v>
      </c>
      <c r="D20" s="109" t="s">
        <v>157</v>
      </c>
      <c r="E20" s="109" t="s">
        <v>790</v>
      </c>
      <c r="F20" s="109">
        <v>802</v>
      </c>
      <c r="G20" s="109" t="s">
        <v>484</v>
      </c>
      <c r="H20" s="109" t="s">
        <v>156</v>
      </c>
      <c r="I20" s="109" t="s">
        <v>156</v>
      </c>
      <c r="J20" s="109" t="s">
        <v>483</v>
      </c>
      <c r="K20" s="156" t="s">
        <v>482</v>
      </c>
      <c r="L20" s="156" t="s">
        <v>481</v>
      </c>
      <c r="M20" s="60">
        <v>1</v>
      </c>
      <c r="N20" s="156" t="s">
        <v>480</v>
      </c>
      <c r="O20" s="156"/>
      <c r="P20" s="156" t="s">
        <v>479</v>
      </c>
      <c r="Q20" s="156" t="s">
        <v>478</v>
      </c>
      <c r="R20" s="60">
        <v>100</v>
      </c>
      <c r="S20" s="69">
        <v>42005</v>
      </c>
      <c r="T20" s="69">
        <v>42367</v>
      </c>
      <c r="U20" s="157">
        <f t="shared" si="0"/>
        <v>51.714285714285715</v>
      </c>
      <c r="V20" s="158">
        <f t="shared" si="1"/>
        <v>100</v>
      </c>
      <c r="W20" s="158">
        <f t="shared" si="2"/>
        <v>1</v>
      </c>
      <c r="X20" s="159">
        <f t="shared" si="3"/>
        <v>51.714285714285715</v>
      </c>
      <c r="Y20" s="158">
        <f t="shared" si="4"/>
        <v>51.714285714285715</v>
      </c>
      <c r="Z20" s="158">
        <f t="shared" si="5"/>
        <v>51.714285714285715</v>
      </c>
      <c r="AA20" s="62" t="s">
        <v>761</v>
      </c>
      <c r="AB20" s="149" t="s">
        <v>763</v>
      </c>
      <c r="AC20" s="196" t="s">
        <v>737</v>
      </c>
      <c r="AD20" s="60"/>
      <c r="AE20" s="195"/>
      <c r="AF20" s="195"/>
      <c r="AG20" s="195"/>
      <c r="AH20" s="195"/>
      <c r="AI20" s="195"/>
      <c r="AJ20" s="195"/>
      <c r="AK20" s="63"/>
      <c r="AL20" s="160">
        <v>100</v>
      </c>
      <c r="AM20" s="160" t="s">
        <v>836</v>
      </c>
      <c r="AN20" s="162" t="s">
        <v>898</v>
      </c>
      <c r="AO20" s="63">
        <v>100</v>
      </c>
      <c r="AP20" s="63" t="s">
        <v>185</v>
      </c>
      <c r="AQ20" s="63" t="s">
        <v>149</v>
      </c>
      <c r="AR20" s="164">
        <v>5</v>
      </c>
      <c r="AS20" s="164">
        <v>1</v>
      </c>
      <c r="AU20" s="65">
        <v>48</v>
      </c>
      <c r="AV20" s="149" t="s">
        <v>508</v>
      </c>
      <c r="AW20" s="149" t="s">
        <v>764</v>
      </c>
      <c r="AX20" s="198" t="s">
        <v>726</v>
      </c>
      <c r="AY20" s="63" t="s">
        <v>185</v>
      </c>
    </row>
    <row r="21" spans="1:52" ht="81" customHeight="1" thickBot="1">
      <c r="A21" s="172">
        <v>13</v>
      </c>
      <c r="B21" s="109" t="s">
        <v>43</v>
      </c>
      <c r="C21" s="109" t="s">
        <v>402</v>
      </c>
      <c r="D21" s="109" t="s">
        <v>157</v>
      </c>
      <c r="E21" s="109" t="s">
        <v>773</v>
      </c>
      <c r="F21" s="109">
        <v>48</v>
      </c>
      <c r="G21" s="109" t="s">
        <v>401</v>
      </c>
      <c r="H21" s="163" t="s">
        <v>453</v>
      </c>
      <c r="I21" s="163" t="s">
        <v>452</v>
      </c>
      <c r="J21" s="109" t="s">
        <v>465</v>
      </c>
      <c r="K21" s="156" t="s">
        <v>464</v>
      </c>
      <c r="L21" s="156" t="s">
        <v>463</v>
      </c>
      <c r="M21" s="60">
        <v>2</v>
      </c>
      <c r="N21" s="156" t="s">
        <v>462</v>
      </c>
      <c r="O21" s="156"/>
      <c r="P21" s="156" t="s">
        <v>461</v>
      </c>
      <c r="Q21" s="156" t="s">
        <v>460</v>
      </c>
      <c r="R21" s="60">
        <v>1</v>
      </c>
      <c r="S21" s="69">
        <v>42879</v>
      </c>
      <c r="T21" s="69">
        <v>43190</v>
      </c>
      <c r="U21" s="157">
        <f t="shared" si="0"/>
        <v>44.428571428571431</v>
      </c>
      <c r="V21" s="158">
        <f t="shared" si="1"/>
        <v>96</v>
      </c>
      <c r="W21" s="158">
        <f t="shared" si="2"/>
        <v>1</v>
      </c>
      <c r="X21" s="159">
        <f t="shared" si="3"/>
        <v>44.428571428571431</v>
      </c>
      <c r="Y21" s="158">
        <f t="shared" si="4"/>
        <v>44.428571428571431</v>
      </c>
      <c r="Z21" s="158">
        <f t="shared" si="5"/>
        <v>44.428571428571431</v>
      </c>
      <c r="AA21" s="62" t="s">
        <v>761</v>
      </c>
      <c r="AB21" s="62" t="s">
        <v>764</v>
      </c>
      <c r="AC21" s="63" t="s">
        <v>725</v>
      </c>
      <c r="AD21" s="60"/>
      <c r="AE21" s="113"/>
      <c r="AF21" s="113"/>
      <c r="AG21" s="113"/>
      <c r="AH21" s="113"/>
      <c r="AI21" s="113"/>
      <c r="AJ21" s="113" t="s">
        <v>855</v>
      </c>
      <c r="AK21" s="63" t="s">
        <v>841</v>
      </c>
      <c r="AL21" s="160">
        <v>96</v>
      </c>
      <c r="AM21" s="160" t="s">
        <v>838</v>
      </c>
      <c r="AN21" s="169" t="s">
        <v>942</v>
      </c>
      <c r="AO21" s="63">
        <v>96</v>
      </c>
      <c r="AP21" s="63" t="s">
        <v>185</v>
      </c>
      <c r="AQ21" s="63" t="s">
        <v>520</v>
      </c>
      <c r="AR21" s="164">
        <v>5</v>
      </c>
      <c r="AS21" s="164">
        <v>1</v>
      </c>
      <c r="AU21" s="65">
        <v>48</v>
      </c>
      <c r="AV21" s="149" t="s">
        <v>501</v>
      </c>
      <c r="AW21" s="149" t="s">
        <v>764</v>
      </c>
      <c r="AX21" s="198" t="s">
        <v>726</v>
      </c>
      <c r="AY21" s="63" t="s">
        <v>185</v>
      </c>
    </row>
    <row r="22" spans="1:52" ht="81" customHeight="1" thickBot="1">
      <c r="A22" s="172">
        <v>14</v>
      </c>
      <c r="B22" s="109" t="s">
        <v>44</v>
      </c>
      <c r="C22" s="109" t="s">
        <v>402</v>
      </c>
      <c r="D22" s="109" t="s">
        <v>157</v>
      </c>
      <c r="E22" s="109" t="s">
        <v>773</v>
      </c>
      <c r="F22" s="109">
        <v>48</v>
      </c>
      <c r="G22" s="109" t="s">
        <v>401</v>
      </c>
      <c r="H22" s="109" t="s">
        <v>453</v>
      </c>
      <c r="I22" s="109" t="s">
        <v>452</v>
      </c>
      <c r="J22" s="109" t="s">
        <v>451</v>
      </c>
      <c r="K22" s="156" t="s">
        <v>450</v>
      </c>
      <c r="L22" s="156" t="s">
        <v>449</v>
      </c>
      <c r="M22" s="60">
        <v>2</v>
      </c>
      <c r="N22" s="156" t="s">
        <v>448</v>
      </c>
      <c r="O22" s="156"/>
      <c r="P22" s="156" t="s">
        <v>447</v>
      </c>
      <c r="Q22" s="156" t="s">
        <v>447</v>
      </c>
      <c r="R22" s="60">
        <v>1</v>
      </c>
      <c r="S22" s="69">
        <v>42879</v>
      </c>
      <c r="T22" s="69">
        <v>43100</v>
      </c>
      <c r="U22" s="157">
        <f t="shared" si="0"/>
        <v>31.571428571428573</v>
      </c>
      <c r="V22" s="158">
        <f t="shared" si="1"/>
        <v>100</v>
      </c>
      <c r="W22" s="158">
        <f t="shared" si="2"/>
        <v>1</v>
      </c>
      <c r="X22" s="159">
        <f t="shared" si="3"/>
        <v>31.571428571428573</v>
      </c>
      <c r="Y22" s="158">
        <f t="shared" si="4"/>
        <v>31.571428571428573</v>
      </c>
      <c r="Z22" s="158">
        <f t="shared" si="5"/>
        <v>31.571428571428573</v>
      </c>
      <c r="AA22" s="62" t="s">
        <v>761</v>
      </c>
      <c r="AB22" s="149" t="s">
        <v>763</v>
      </c>
      <c r="AC22" s="151" t="s">
        <v>446</v>
      </c>
      <c r="AD22" s="60"/>
      <c r="AE22" s="113"/>
      <c r="AF22" s="113"/>
      <c r="AG22" s="113"/>
      <c r="AH22" s="60"/>
      <c r="AI22" s="113"/>
      <c r="AJ22" s="113"/>
      <c r="AK22" s="63"/>
      <c r="AL22" s="160">
        <v>100</v>
      </c>
      <c r="AM22" s="160" t="s">
        <v>836</v>
      </c>
      <c r="AN22" s="162" t="s">
        <v>900</v>
      </c>
      <c r="AO22" s="63">
        <v>100</v>
      </c>
      <c r="AP22" s="63" t="s">
        <v>185</v>
      </c>
      <c r="AQ22" s="63" t="s">
        <v>149</v>
      </c>
      <c r="AR22" s="164">
        <v>5</v>
      </c>
      <c r="AS22" s="164">
        <v>1</v>
      </c>
      <c r="AU22" s="65">
        <v>48</v>
      </c>
      <c r="AV22" s="149" t="s">
        <v>495</v>
      </c>
      <c r="AW22" s="149" t="s">
        <v>764</v>
      </c>
      <c r="AX22" s="198" t="s">
        <v>726</v>
      </c>
      <c r="AY22" s="63" t="s">
        <v>185</v>
      </c>
    </row>
    <row r="23" spans="1:52" ht="81" customHeight="1" thickBot="1">
      <c r="A23" s="172">
        <v>15</v>
      </c>
      <c r="B23" s="109" t="s">
        <v>45</v>
      </c>
      <c r="C23" s="109" t="s">
        <v>402</v>
      </c>
      <c r="D23" s="109" t="s">
        <v>157</v>
      </c>
      <c r="E23" s="109" t="s">
        <v>773</v>
      </c>
      <c r="F23" s="109">
        <v>48</v>
      </c>
      <c r="G23" s="109" t="s">
        <v>401</v>
      </c>
      <c r="H23" s="109" t="s">
        <v>168</v>
      </c>
      <c r="I23" s="109" t="s">
        <v>167</v>
      </c>
      <c r="J23" s="109" t="s">
        <v>407</v>
      </c>
      <c r="K23" s="156" t="s">
        <v>406</v>
      </c>
      <c r="L23" s="156" t="s">
        <v>405</v>
      </c>
      <c r="M23" s="60">
        <v>1</v>
      </c>
      <c r="N23" s="156" t="s">
        <v>404</v>
      </c>
      <c r="O23" s="156"/>
      <c r="P23" s="156" t="s">
        <v>403</v>
      </c>
      <c r="Q23" s="156" t="s">
        <v>403</v>
      </c>
      <c r="R23" s="60">
        <v>1</v>
      </c>
      <c r="S23" s="69">
        <v>42879</v>
      </c>
      <c r="T23" s="69">
        <v>43100</v>
      </c>
      <c r="U23" s="157">
        <f t="shared" si="0"/>
        <v>31.571428571428573</v>
      </c>
      <c r="V23" s="158">
        <f t="shared" si="1"/>
        <v>100</v>
      </c>
      <c r="W23" s="158">
        <f t="shared" si="2"/>
        <v>1</v>
      </c>
      <c r="X23" s="159">
        <f t="shared" si="3"/>
        <v>31.571428571428573</v>
      </c>
      <c r="Y23" s="158">
        <f t="shared" si="4"/>
        <v>31.571428571428573</v>
      </c>
      <c r="Z23" s="158">
        <f t="shared" si="5"/>
        <v>31.571428571428573</v>
      </c>
      <c r="AA23" s="62" t="s">
        <v>761</v>
      </c>
      <c r="AB23" s="149" t="s">
        <v>763</v>
      </c>
      <c r="AC23" s="196" t="s">
        <v>736</v>
      </c>
      <c r="AD23" s="60"/>
      <c r="AE23" s="60"/>
      <c r="AF23" s="113"/>
      <c r="AG23" s="113"/>
      <c r="AH23" s="113"/>
      <c r="AI23" s="113"/>
      <c r="AJ23" s="113"/>
      <c r="AK23" s="63" t="s">
        <v>782</v>
      </c>
      <c r="AL23" s="160">
        <v>100</v>
      </c>
      <c r="AM23" s="160" t="s">
        <v>836</v>
      </c>
      <c r="AN23" s="162" t="s">
        <v>899</v>
      </c>
      <c r="AO23" s="63">
        <v>100</v>
      </c>
      <c r="AP23" s="63" t="s">
        <v>185</v>
      </c>
      <c r="AQ23" s="63" t="s">
        <v>149</v>
      </c>
      <c r="AR23" s="164">
        <v>5</v>
      </c>
      <c r="AS23" s="164">
        <v>1</v>
      </c>
      <c r="AU23" s="65">
        <v>802</v>
      </c>
      <c r="AV23" s="149" t="s">
        <v>483</v>
      </c>
      <c r="AW23" s="149" t="s">
        <v>763</v>
      </c>
      <c r="AX23" s="198" t="s">
        <v>737</v>
      </c>
      <c r="AY23" s="63" t="s">
        <v>185</v>
      </c>
    </row>
    <row r="24" spans="1:52" ht="81" customHeight="1" thickBot="1">
      <c r="A24" s="172">
        <v>16</v>
      </c>
      <c r="B24" s="109" t="s">
        <v>46</v>
      </c>
      <c r="C24" s="109" t="s">
        <v>158</v>
      </c>
      <c r="D24" s="109" t="s">
        <v>157</v>
      </c>
      <c r="E24" s="109" t="s">
        <v>791</v>
      </c>
      <c r="F24" s="109">
        <v>72</v>
      </c>
      <c r="G24" s="109" t="s">
        <v>169</v>
      </c>
      <c r="H24" s="109" t="s">
        <v>156</v>
      </c>
      <c r="I24" s="109" t="s">
        <v>156</v>
      </c>
      <c r="J24" s="109" t="s">
        <v>321</v>
      </c>
      <c r="K24" s="156" t="s">
        <v>326</v>
      </c>
      <c r="L24" s="156" t="s">
        <v>325</v>
      </c>
      <c r="M24" s="60">
        <v>1</v>
      </c>
      <c r="N24" s="156" t="s">
        <v>324</v>
      </c>
      <c r="O24" s="156"/>
      <c r="P24" s="156" t="s">
        <v>323</v>
      </c>
      <c r="Q24" s="156" t="s">
        <v>322</v>
      </c>
      <c r="R24" s="60">
        <v>1</v>
      </c>
      <c r="S24" s="69">
        <v>42615</v>
      </c>
      <c r="T24" s="69">
        <v>42886</v>
      </c>
      <c r="U24" s="157">
        <f t="shared" si="0"/>
        <v>38.714285714285715</v>
      </c>
      <c r="V24" s="158">
        <f t="shared" si="1"/>
        <v>90</v>
      </c>
      <c r="W24" s="158">
        <f t="shared" si="2"/>
        <v>1</v>
      </c>
      <c r="X24" s="159">
        <f t="shared" si="3"/>
        <v>38.714285714285715</v>
      </c>
      <c r="Y24" s="158">
        <f t="shared" si="4"/>
        <v>38.714285714285715</v>
      </c>
      <c r="Z24" s="158">
        <f t="shared" si="5"/>
        <v>38.714285714285715</v>
      </c>
      <c r="AA24" s="62" t="s">
        <v>761</v>
      </c>
      <c r="AB24" s="149" t="s">
        <v>763</v>
      </c>
      <c r="AC24" s="196" t="s">
        <v>737</v>
      </c>
      <c r="AD24" s="60"/>
      <c r="AE24" s="63"/>
      <c r="AF24" s="113"/>
      <c r="AG24" s="113"/>
      <c r="AH24" s="193"/>
      <c r="AI24" s="113"/>
      <c r="AJ24" s="113"/>
      <c r="AK24" s="63" t="s">
        <v>782</v>
      </c>
      <c r="AL24" s="160">
        <v>90</v>
      </c>
      <c r="AM24" s="160" t="s">
        <v>836</v>
      </c>
      <c r="AN24" s="162" t="s">
        <v>986</v>
      </c>
      <c r="AO24" s="63">
        <v>90</v>
      </c>
      <c r="AP24" s="63" t="s">
        <v>149</v>
      </c>
      <c r="AQ24" s="63" t="s">
        <v>149</v>
      </c>
      <c r="AR24" s="164">
        <v>5</v>
      </c>
      <c r="AS24" s="164">
        <v>1</v>
      </c>
      <c r="AU24" s="65">
        <v>48</v>
      </c>
      <c r="AV24" s="149" t="s">
        <v>451</v>
      </c>
      <c r="AW24" s="149" t="s">
        <v>763</v>
      </c>
      <c r="AX24" s="151" t="s">
        <v>446</v>
      </c>
      <c r="AY24" s="63" t="s">
        <v>185</v>
      </c>
    </row>
    <row r="25" spans="1:52" ht="81" customHeight="1" thickBot="1">
      <c r="A25" s="172">
        <v>17</v>
      </c>
      <c r="B25" s="109" t="s">
        <v>47</v>
      </c>
      <c r="C25" s="109" t="s">
        <v>193</v>
      </c>
      <c r="D25" s="109" t="s">
        <v>157</v>
      </c>
      <c r="E25" s="109" t="s">
        <v>791</v>
      </c>
      <c r="F25" s="109">
        <v>79</v>
      </c>
      <c r="G25" s="109" t="s">
        <v>169</v>
      </c>
      <c r="H25" s="109" t="s">
        <v>168</v>
      </c>
      <c r="I25" s="109" t="s">
        <v>192</v>
      </c>
      <c r="J25" s="109" t="s">
        <v>315</v>
      </c>
      <c r="K25" s="156" t="s">
        <v>314</v>
      </c>
      <c r="L25" s="156" t="s">
        <v>313</v>
      </c>
      <c r="M25" s="60">
        <v>1</v>
      </c>
      <c r="N25" s="156" t="s">
        <v>309</v>
      </c>
      <c r="O25" s="156"/>
      <c r="P25" s="156" t="s">
        <v>308</v>
      </c>
      <c r="Q25" s="156" t="s">
        <v>307</v>
      </c>
      <c r="R25" s="60">
        <v>1</v>
      </c>
      <c r="S25" s="69">
        <v>42765</v>
      </c>
      <c r="T25" s="69">
        <v>43100</v>
      </c>
      <c r="U25" s="157">
        <f t="shared" si="0"/>
        <v>47.857142857142854</v>
      </c>
      <c r="V25" s="158">
        <f t="shared" si="1"/>
        <v>100</v>
      </c>
      <c r="W25" s="158">
        <f t="shared" si="2"/>
        <v>1</v>
      </c>
      <c r="X25" s="159">
        <f t="shared" si="3"/>
        <v>47.857142857142854</v>
      </c>
      <c r="Y25" s="158">
        <f t="shared" si="4"/>
        <v>47.857142857142854</v>
      </c>
      <c r="Z25" s="158">
        <f t="shared" si="5"/>
        <v>47.857142857142854</v>
      </c>
      <c r="AA25" s="62" t="s">
        <v>761</v>
      </c>
      <c r="AB25" s="149" t="s">
        <v>763</v>
      </c>
      <c r="AC25" s="196" t="s">
        <v>736</v>
      </c>
      <c r="AD25" s="60"/>
      <c r="AE25" s="60"/>
      <c r="AF25" s="113"/>
      <c r="AG25" s="113"/>
      <c r="AH25" s="113"/>
      <c r="AI25" s="193"/>
      <c r="AJ25" s="113"/>
      <c r="AK25" s="63" t="s">
        <v>782</v>
      </c>
      <c r="AL25" s="160">
        <v>100</v>
      </c>
      <c r="AM25" s="160" t="s">
        <v>836</v>
      </c>
      <c r="AN25" s="162" t="s">
        <v>901</v>
      </c>
      <c r="AO25" s="63">
        <v>100</v>
      </c>
      <c r="AP25" s="63" t="s">
        <v>185</v>
      </c>
      <c r="AQ25" s="63" t="s">
        <v>149</v>
      </c>
      <c r="AR25" s="164">
        <v>5</v>
      </c>
      <c r="AS25" s="164">
        <v>1</v>
      </c>
      <c r="AU25" s="65">
        <v>48</v>
      </c>
      <c r="AV25" s="149" t="s">
        <v>407</v>
      </c>
      <c r="AW25" s="149" t="s">
        <v>763</v>
      </c>
      <c r="AX25" s="198" t="s">
        <v>736</v>
      </c>
      <c r="AY25" s="63" t="s">
        <v>185</v>
      </c>
    </row>
    <row r="26" spans="1:52" s="199" customFormat="1" ht="81" customHeight="1" thickBot="1">
      <c r="A26" s="172">
        <v>18</v>
      </c>
      <c r="B26" s="109" t="s">
        <v>48</v>
      </c>
      <c r="C26" s="109" t="s">
        <v>193</v>
      </c>
      <c r="D26" s="109" t="s">
        <v>157</v>
      </c>
      <c r="E26" s="109" t="s">
        <v>791</v>
      </c>
      <c r="F26" s="109">
        <v>79</v>
      </c>
      <c r="G26" s="109" t="s">
        <v>169</v>
      </c>
      <c r="H26" s="109" t="s">
        <v>168</v>
      </c>
      <c r="I26" s="109" t="s">
        <v>192</v>
      </c>
      <c r="J26" s="109" t="s">
        <v>312</v>
      </c>
      <c r="K26" s="156" t="s">
        <v>311</v>
      </c>
      <c r="L26" s="156" t="s">
        <v>310</v>
      </c>
      <c r="M26" s="60">
        <v>1</v>
      </c>
      <c r="N26" s="156" t="s">
        <v>309</v>
      </c>
      <c r="O26" s="156"/>
      <c r="P26" s="156" t="s">
        <v>308</v>
      </c>
      <c r="Q26" s="156" t="s">
        <v>307</v>
      </c>
      <c r="R26" s="60">
        <v>1</v>
      </c>
      <c r="S26" s="69">
        <v>42765</v>
      </c>
      <c r="T26" s="69">
        <v>43100</v>
      </c>
      <c r="U26" s="157">
        <f t="shared" si="0"/>
        <v>47.857142857142854</v>
      </c>
      <c r="V26" s="158">
        <f t="shared" si="1"/>
        <v>100</v>
      </c>
      <c r="W26" s="158">
        <f t="shared" si="2"/>
        <v>1</v>
      </c>
      <c r="X26" s="159">
        <f t="shared" si="3"/>
        <v>47.857142857142854</v>
      </c>
      <c r="Y26" s="158">
        <f t="shared" si="4"/>
        <v>47.857142857142854</v>
      </c>
      <c r="Z26" s="158">
        <f t="shared" si="5"/>
        <v>47.857142857142854</v>
      </c>
      <c r="AA26" s="62" t="s">
        <v>761</v>
      </c>
      <c r="AB26" s="149" t="s">
        <v>763</v>
      </c>
      <c r="AC26" s="196" t="s">
        <v>736</v>
      </c>
      <c r="AD26" s="60"/>
      <c r="AE26" s="113"/>
      <c r="AF26" s="113"/>
      <c r="AG26" s="113"/>
      <c r="AH26" s="113"/>
      <c r="AI26" s="113"/>
      <c r="AJ26" s="113"/>
      <c r="AK26" s="63" t="s">
        <v>782</v>
      </c>
      <c r="AL26" s="160">
        <v>100</v>
      </c>
      <c r="AM26" s="160" t="s">
        <v>836</v>
      </c>
      <c r="AN26" s="162" t="s">
        <v>901</v>
      </c>
      <c r="AO26" s="63">
        <v>100</v>
      </c>
      <c r="AP26" s="63" t="s">
        <v>185</v>
      </c>
      <c r="AQ26" s="63" t="s">
        <v>149</v>
      </c>
      <c r="AR26" s="164">
        <v>5</v>
      </c>
      <c r="AS26" s="164">
        <v>1</v>
      </c>
      <c r="AU26" s="65">
        <v>72</v>
      </c>
      <c r="AV26" s="149" t="s">
        <v>321</v>
      </c>
      <c r="AW26" s="149" t="s">
        <v>763</v>
      </c>
      <c r="AX26" s="200" t="s">
        <v>737</v>
      </c>
      <c r="AY26" s="63" t="s">
        <v>149</v>
      </c>
    </row>
    <row r="27" spans="1:52" ht="81" customHeight="1" thickBot="1">
      <c r="A27" s="172">
        <v>19</v>
      </c>
      <c r="B27" s="109" t="s">
        <v>49</v>
      </c>
      <c r="C27" s="109" t="s">
        <v>284</v>
      </c>
      <c r="D27" s="109" t="s">
        <v>157</v>
      </c>
      <c r="E27" s="109" t="s">
        <v>791</v>
      </c>
      <c r="F27" s="109">
        <v>293</v>
      </c>
      <c r="G27" s="109" t="s">
        <v>169</v>
      </c>
      <c r="H27" s="109" t="s">
        <v>156</v>
      </c>
      <c r="I27" s="109" t="s">
        <v>156</v>
      </c>
      <c r="J27" s="109" t="s">
        <v>294</v>
      </c>
      <c r="K27" s="156" t="s">
        <v>293</v>
      </c>
      <c r="L27" s="156" t="s">
        <v>292</v>
      </c>
      <c r="M27" s="60">
        <v>1</v>
      </c>
      <c r="N27" s="156" t="s">
        <v>291</v>
      </c>
      <c r="O27" s="156"/>
      <c r="P27" s="156" t="s">
        <v>290</v>
      </c>
      <c r="Q27" s="156" t="s">
        <v>289</v>
      </c>
      <c r="R27" s="60">
        <v>1</v>
      </c>
      <c r="S27" s="69">
        <v>42736</v>
      </c>
      <c r="T27" s="69">
        <v>43089</v>
      </c>
      <c r="U27" s="157">
        <f t="shared" si="0"/>
        <v>50.428571428571431</v>
      </c>
      <c r="V27" s="158">
        <f t="shared" si="1"/>
        <v>75</v>
      </c>
      <c r="W27" s="158">
        <f t="shared" si="2"/>
        <v>1</v>
      </c>
      <c r="X27" s="159">
        <f t="shared" si="3"/>
        <v>50.428571428571431</v>
      </c>
      <c r="Y27" s="158">
        <f t="shared" si="4"/>
        <v>50.428571428571431</v>
      </c>
      <c r="Z27" s="158">
        <f t="shared" si="5"/>
        <v>50.428571428571431</v>
      </c>
      <c r="AA27" s="62" t="s">
        <v>761</v>
      </c>
      <c r="AB27" s="149" t="s">
        <v>763</v>
      </c>
      <c r="AC27" s="196" t="s">
        <v>737</v>
      </c>
      <c r="AD27" s="60"/>
      <c r="AE27" s="63"/>
      <c r="AF27" s="113"/>
      <c r="AG27" s="113"/>
      <c r="AH27" s="193"/>
      <c r="AI27" s="113"/>
      <c r="AJ27" s="113"/>
      <c r="AK27" s="63" t="s">
        <v>782</v>
      </c>
      <c r="AL27" s="160">
        <v>75</v>
      </c>
      <c r="AM27" s="160" t="s">
        <v>836</v>
      </c>
      <c r="AN27" s="162" t="s">
        <v>987</v>
      </c>
      <c r="AO27" s="63">
        <v>75</v>
      </c>
      <c r="AP27" s="63" t="s">
        <v>185</v>
      </c>
      <c r="AQ27" s="63" t="s">
        <v>149</v>
      </c>
      <c r="AR27" s="164">
        <v>5</v>
      </c>
      <c r="AS27" s="164">
        <v>1</v>
      </c>
      <c r="AU27" s="65">
        <v>79</v>
      </c>
      <c r="AV27" s="149" t="s">
        <v>315</v>
      </c>
      <c r="AW27" s="149" t="s">
        <v>763</v>
      </c>
      <c r="AX27" s="198" t="s">
        <v>736</v>
      </c>
      <c r="AY27" s="63" t="s">
        <v>185</v>
      </c>
    </row>
    <row r="28" spans="1:52" ht="81" customHeight="1" thickBot="1">
      <c r="A28" s="172">
        <v>20</v>
      </c>
      <c r="B28" s="109" t="s">
        <v>50</v>
      </c>
      <c r="C28" s="109" t="s">
        <v>284</v>
      </c>
      <c r="D28" s="109" t="s">
        <v>157</v>
      </c>
      <c r="E28" s="109" t="s">
        <v>791</v>
      </c>
      <c r="F28" s="109">
        <v>293</v>
      </c>
      <c r="G28" s="109" t="s">
        <v>169</v>
      </c>
      <c r="H28" s="109" t="s">
        <v>156</v>
      </c>
      <c r="I28" s="109" t="s">
        <v>156</v>
      </c>
      <c r="J28" s="109" t="s">
        <v>288</v>
      </c>
      <c r="K28" s="156" t="s">
        <v>287</v>
      </c>
      <c r="L28" s="156" t="s">
        <v>286</v>
      </c>
      <c r="M28" s="60">
        <v>1</v>
      </c>
      <c r="N28" s="156" t="s">
        <v>285</v>
      </c>
      <c r="O28" s="156"/>
      <c r="P28" s="156" t="s">
        <v>413</v>
      </c>
      <c r="Q28" s="156" t="s">
        <v>412</v>
      </c>
      <c r="R28" s="60">
        <v>3</v>
      </c>
      <c r="S28" s="69">
        <v>42736</v>
      </c>
      <c r="T28" s="69">
        <v>43089</v>
      </c>
      <c r="U28" s="157">
        <f t="shared" si="0"/>
        <v>50.428571428571431</v>
      </c>
      <c r="V28" s="158">
        <f t="shared" si="1"/>
        <v>75</v>
      </c>
      <c r="W28" s="158">
        <f t="shared" si="2"/>
        <v>1</v>
      </c>
      <c r="X28" s="159">
        <f t="shared" si="3"/>
        <v>50.428571428571431</v>
      </c>
      <c r="Y28" s="158">
        <f t="shared" si="4"/>
        <v>50.428571428571431</v>
      </c>
      <c r="Z28" s="158">
        <f t="shared" si="5"/>
        <v>50.428571428571431</v>
      </c>
      <c r="AA28" s="62" t="s">
        <v>761</v>
      </c>
      <c r="AB28" s="149" t="s">
        <v>114</v>
      </c>
      <c r="AC28" s="196" t="s">
        <v>731</v>
      </c>
      <c r="AD28" s="60"/>
      <c r="AE28" s="60"/>
      <c r="AF28" s="113"/>
      <c r="AG28" s="113"/>
      <c r="AH28" s="113"/>
      <c r="AI28" s="193"/>
      <c r="AJ28" s="113"/>
      <c r="AK28" s="63" t="s">
        <v>782</v>
      </c>
      <c r="AL28" s="160">
        <v>75</v>
      </c>
      <c r="AM28" s="160" t="s">
        <v>835</v>
      </c>
      <c r="AN28" s="156" t="s">
        <v>902</v>
      </c>
      <c r="AO28" s="63">
        <v>75</v>
      </c>
      <c r="AP28" s="63" t="s">
        <v>149</v>
      </c>
      <c r="AQ28" s="63" t="s">
        <v>149</v>
      </c>
      <c r="AR28" s="164">
        <v>5</v>
      </c>
      <c r="AS28" s="164">
        <v>1</v>
      </c>
      <c r="AU28" s="65">
        <v>79</v>
      </c>
      <c r="AV28" s="149" t="s">
        <v>312</v>
      </c>
      <c r="AW28" s="149" t="s">
        <v>763</v>
      </c>
      <c r="AX28" s="198" t="s">
        <v>736</v>
      </c>
      <c r="AY28" s="63" t="s">
        <v>185</v>
      </c>
    </row>
    <row r="29" spans="1:52" ht="81" customHeight="1" thickBot="1">
      <c r="A29" s="172">
        <v>21</v>
      </c>
      <c r="B29" s="109" t="s">
        <v>51</v>
      </c>
      <c r="C29" s="109" t="s">
        <v>284</v>
      </c>
      <c r="D29" s="109" t="s">
        <v>157</v>
      </c>
      <c r="E29" s="109" t="s">
        <v>791</v>
      </c>
      <c r="F29" s="109">
        <v>293</v>
      </c>
      <c r="G29" s="109" t="s">
        <v>169</v>
      </c>
      <c r="H29" s="109" t="s">
        <v>156</v>
      </c>
      <c r="I29" s="109" t="s">
        <v>156</v>
      </c>
      <c r="J29" s="109" t="s">
        <v>283</v>
      </c>
      <c r="K29" s="156" t="s">
        <v>282</v>
      </c>
      <c r="L29" s="156" t="s">
        <v>281</v>
      </c>
      <c r="M29" s="60">
        <v>1</v>
      </c>
      <c r="N29" s="156" t="s">
        <v>280</v>
      </c>
      <c r="O29" s="156"/>
      <c r="P29" s="156" t="s">
        <v>279</v>
      </c>
      <c r="Q29" s="156" t="s">
        <v>278</v>
      </c>
      <c r="R29" s="60">
        <v>1</v>
      </c>
      <c r="S29" s="69">
        <v>42736</v>
      </c>
      <c r="T29" s="69">
        <v>43089</v>
      </c>
      <c r="U29" s="157">
        <f t="shared" si="0"/>
        <v>50.428571428571431</v>
      </c>
      <c r="V29" s="158">
        <f t="shared" si="1"/>
        <v>100</v>
      </c>
      <c r="W29" s="158">
        <f t="shared" si="2"/>
        <v>1</v>
      </c>
      <c r="X29" s="159">
        <f t="shared" si="3"/>
        <v>50.428571428571431</v>
      </c>
      <c r="Y29" s="158">
        <f t="shared" si="4"/>
        <v>50.428571428571431</v>
      </c>
      <c r="Z29" s="158">
        <f t="shared" si="5"/>
        <v>50.428571428571431</v>
      </c>
      <c r="AA29" s="62" t="s">
        <v>761</v>
      </c>
      <c r="AB29" s="149" t="s">
        <v>763</v>
      </c>
      <c r="AC29" s="196" t="s">
        <v>737</v>
      </c>
      <c r="AD29" s="60"/>
      <c r="AE29" s="113"/>
      <c r="AF29" s="113"/>
      <c r="AG29" s="113"/>
      <c r="AH29" s="113"/>
      <c r="AI29" s="113"/>
      <c r="AJ29" s="113"/>
      <c r="AK29" s="63" t="s">
        <v>782</v>
      </c>
      <c r="AL29" s="160">
        <v>100</v>
      </c>
      <c r="AM29" s="160" t="s">
        <v>836</v>
      </c>
      <c r="AN29" s="162" t="s">
        <v>988</v>
      </c>
      <c r="AO29" s="63">
        <v>100</v>
      </c>
      <c r="AP29" s="63" t="s">
        <v>185</v>
      </c>
      <c r="AQ29" s="63" t="s">
        <v>149</v>
      </c>
      <c r="AR29" s="164">
        <v>5</v>
      </c>
      <c r="AS29" s="164">
        <v>1</v>
      </c>
      <c r="AU29" s="65">
        <v>293</v>
      </c>
      <c r="AV29" s="149" t="s">
        <v>294</v>
      </c>
      <c r="AW29" s="149" t="s">
        <v>763</v>
      </c>
      <c r="AX29" s="200" t="s">
        <v>737</v>
      </c>
      <c r="AY29" s="63" t="s">
        <v>185</v>
      </c>
    </row>
    <row r="30" spans="1:52" ht="81" customHeight="1" thickBot="1">
      <c r="A30" s="172">
        <v>22</v>
      </c>
      <c r="B30" s="109" t="s">
        <v>52</v>
      </c>
      <c r="C30" s="109" t="s">
        <v>193</v>
      </c>
      <c r="D30" s="109" t="s">
        <v>157</v>
      </c>
      <c r="E30" s="109" t="s">
        <v>791</v>
      </c>
      <c r="F30" s="109">
        <v>79</v>
      </c>
      <c r="G30" s="109" t="s">
        <v>169</v>
      </c>
      <c r="H30" s="109" t="s">
        <v>168</v>
      </c>
      <c r="I30" s="109" t="s">
        <v>192</v>
      </c>
      <c r="J30" s="109" t="s">
        <v>191</v>
      </c>
      <c r="K30" s="156" t="s">
        <v>190</v>
      </c>
      <c r="L30" s="156" t="s">
        <v>189</v>
      </c>
      <c r="M30" s="60">
        <v>1</v>
      </c>
      <c r="N30" s="156" t="s">
        <v>188</v>
      </c>
      <c r="O30" s="156"/>
      <c r="P30" s="156" t="s">
        <v>187</v>
      </c>
      <c r="Q30" s="156" t="s">
        <v>186</v>
      </c>
      <c r="R30" s="60">
        <v>1</v>
      </c>
      <c r="S30" s="69">
        <v>42765</v>
      </c>
      <c r="T30" s="69">
        <v>43069</v>
      </c>
      <c r="U30" s="157">
        <f t="shared" si="0"/>
        <v>43.428571428571431</v>
      </c>
      <c r="V30" s="158">
        <f t="shared" si="1"/>
        <v>100</v>
      </c>
      <c r="W30" s="158">
        <f t="shared" si="2"/>
        <v>1</v>
      </c>
      <c r="X30" s="159">
        <f t="shared" si="3"/>
        <v>43.428571428571431</v>
      </c>
      <c r="Y30" s="158">
        <f t="shared" si="4"/>
        <v>43.428571428571431</v>
      </c>
      <c r="Z30" s="158">
        <f t="shared" si="5"/>
        <v>43.428571428571431</v>
      </c>
      <c r="AA30" s="62" t="s">
        <v>761</v>
      </c>
      <c r="AB30" s="149" t="s">
        <v>763</v>
      </c>
      <c r="AC30" s="196" t="s">
        <v>736</v>
      </c>
      <c r="AD30" s="60"/>
      <c r="AE30" s="113"/>
      <c r="AF30" s="113"/>
      <c r="AG30" s="113"/>
      <c r="AH30" s="113"/>
      <c r="AI30" s="113"/>
      <c r="AJ30" s="113"/>
      <c r="AK30" s="63" t="s">
        <v>782</v>
      </c>
      <c r="AL30" s="160">
        <v>100</v>
      </c>
      <c r="AM30" s="160" t="s">
        <v>836</v>
      </c>
      <c r="AN30" s="162" t="s">
        <v>903</v>
      </c>
      <c r="AO30" s="63">
        <v>100</v>
      </c>
      <c r="AP30" s="63" t="s">
        <v>185</v>
      </c>
      <c r="AQ30" s="63" t="s">
        <v>149</v>
      </c>
      <c r="AR30" s="164">
        <v>5</v>
      </c>
      <c r="AS30" s="164">
        <v>1</v>
      </c>
      <c r="AU30" s="65">
        <v>293</v>
      </c>
      <c r="AV30" s="149" t="s">
        <v>288</v>
      </c>
      <c r="AW30" s="149" t="s">
        <v>114</v>
      </c>
      <c r="AX30" s="200" t="s">
        <v>731</v>
      </c>
      <c r="AY30" s="63" t="s">
        <v>149</v>
      </c>
    </row>
    <row r="31" spans="1:52" ht="81" customHeight="1" thickBot="1">
      <c r="A31" s="172">
        <v>23</v>
      </c>
      <c r="B31" s="109" t="s">
        <v>53</v>
      </c>
      <c r="C31" s="109" t="s">
        <v>158</v>
      </c>
      <c r="D31" s="109" t="s">
        <v>157</v>
      </c>
      <c r="E31" s="109" t="s">
        <v>791</v>
      </c>
      <c r="F31" s="109">
        <v>72</v>
      </c>
      <c r="G31" s="109" t="s">
        <v>156</v>
      </c>
      <c r="H31" s="163" t="s">
        <v>723</v>
      </c>
      <c r="I31" s="163" t="s">
        <v>723</v>
      </c>
      <c r="J31" s="109" t="s">
        <v>155</v>
      </c>
      <c r="K31" s="156" t="s">
        <v>154</v>
      </c>
      <c r="L31" s="156" t="s">
        <v>153</v>
      </c>
      <c r="M31" s="60">
        <v>1</v>
      </c>
      <c r="N31" s="156" t="s">
        <v>152</v>
      </c>
      <c r="O31" s="156"/>
      <c r="P31" s="156" t="s">
        <v>151</v>
      </c>
      <c r="Q31" s="156" t="s">
        <v>150</v>
      </c>
      <c r="R31" s="60">
        <v>50</v>
      </c>
      <c r="S31" s="69">
        <v>42615</v>
      </c>
      <c r="T31" s="69">
        <v>42973</v>
      </c>
      <c r="U31" s="157">
        <f t="shared" si="0"/>
        <v>51.142857142857146</v>
      </c>
      <c r="V31" s="158">
        <f t="shared" si="1"/>
        <v>87</v>
      </c>
      <c r="W31" s="158">
        <f t="shared" si="2"/>
        <v>1</v>
      </c>
      <c r="X31" s="159">
        <f t="shared" si="3"/>
        <v>51.142857142857146</v>
      </c>
      <c r="Y31" s="158">
        <f t="shared" si="4"/>
        <v>51.142857142857146</v>
      </c>
      <c r="Z31" s="158">
        <f t="shared" si="5"/>
        <v>51.142857142857146</v>
      </c>
      <c r="AA31" s="62" t="s">
        <v>761</v>
      </c>
      <c r="AB31" s="149" t="s">
        <v>763</v>
      </c>
      <c r="AC31" s="196" t="s">
        <v>737</v>
      </c>
      <c r="AD31" s="60"/>
      <c r="AE31" s="113"/>
      <c r="AF31" s="113"/>
      <c r="AG31" s="113"/>
      <c r="AH31" s="113"/>
      <c r="AI31" s="113"/>
      <c r="AJ31" s="113"/>
      <c r="AK31" s="63" t="s">
        <v>782</v>
      </c>
      <c r="AL31" s="160">
        <v>87</v>
      </c>
      <c r="AM31" s="160" t="s">
        <v>836</v>
      </c>
      <c r="AN31" s="162" t="s">
        <v>894</v>
      </c>
      <c r="AO31" s="63">
        <v>87</v>
      </c>
      <c r="AP31" s="63" t="s">
        <v>149</v>
      </c>
      <c r="AQ31" s="63" t="s">
        <v>149</v>
      </c>
      <c r="AR31" s="164">
        <v>5</v>
      </c>
      <c r="AS31" s="164">
        <v>1</v>
      </c>
      <c r="AU31" s="65">
        <v>293</v>
      </c>
      <c r="AV31" s="149" t="s">
        <v>283</v>
      </c>
      <c r="AW31" s="149" t="s">
        <v>763</v>
      </c>
      <c r="AX31" s="200" t="s">
        <v>737</v>
      </c>
      <c r="AY31" s="63" t="s">
        <v>185</v>
      </c>
    </row>
    <row r="32" spans="1:52" ht="81" customHeight="1" thickBot="1">
      <c r="A32" s="172">
        <v>24</v>
      </c>
      <c r="B32" s="109" t="s">
        <v>54</v>
      </c>
      <c r="C32" s="109" t="s">
        <v>402</v>
      </c>
      <c r="D32" s="109" t="s">
        <v>157</v>
      </c>
      <c r="E32" s="109" t="s">
        <v>773</v>
      </c>
      <c r="F32" s="109">
        <v>48</v>
      </c>
      <c r="G32" s="109" t="s">
        <v>401</v>
      </c>
      <c r="H32" s="109" t="s">
        <v>168</v>
      </c>
      <c r="I32" s="109" t="s">
        <v>515</v>
      </c>
      <c r="J32" s="109" t="s">
        <v>514</v>
      </c>
      <c r="K32" s="156" t="s">
        <v>513</v>
      </c>
      <c r="L32" s="156" t="s">
        <v>512</v>
      </c>
      <c r="M32" s="60">
        <v>3</v>
      </c>
      <c r="N32" s="156" t="s">
        <v>511</v>
      </c>
      <c r="O32" s="156"/>
      <c r="P32" s="156" t="s">
        <v>510</v>
      </c>
      <c r="Q32" s="156" t="s">
        <v>509</v>
      </c>
      <c r="R32" s="60">
        <v>0.5</v>
      </c>
      <c r="S32" s="69">
        <v>42879</v>
      </c>
      <c r="T32" s="69">
        <v>43190</v>
      </c>
      <c r="U32" s="157">
        <f t="shared" si="0"/>
        <v>44.428571428571431</v>
      </c>
      <c r="V32" s="158">
        <f t="shared" si="1"/>
        <v>100</v>
      </c>
      <c r="W32" s="158">
        <f t="shared" si="2"/>
        <v>1</v>
      </c>
      <c r="X32" s="159">
        <f t="shared" si="3"/>
        <v>44.428571428571431</v>
      </c>
      <c r="Y32" s="158">
        <f t="shared" si="4"/>
        <v>44.428571428571431</v>
      </c>
      <c r="Z32" s="158">
        <f t="shared" si="5"/>
        <v>44.428571428571431</v>
      </c>
      <c r="AA32" s="62" t="s">
        <v>761</v>
      </c>
      <c r="AB32" s="62" t="s">
        <v>763</v>
      </c>
      <c r="AC32" s="63" t="s">
        <v>729</v>
      </c>
      <c r="AD32" s="60"/>
      <c r="AE32" s="193"/>
      <c r="AF32" s="113"/>
      <c r="AG32" s="113"/>
      <c r="AH32" s="193"/>
      <c r="AI32" s="113"/>
      <c r="AJ32" s="113"/>
      <c r="AK32" s="63" t="s">
        <v>782</v>
      </c>
      <c r="AL32" s="160">
        <v>100</v>
      </c>
      <c r="AM32" s="160" t="s">
        <v>836</v>
      </c>
      <c r="AN32" s="165" t="s">
        <v>943</v>
      </c>
      <c r="AO32" s="63">
        <v>100</v>
      </c>
      <c r="AP32" s="63" t="s">
        <v>185</v>
      </c>
      <c r="AQ32" s="63" t="s">
        <v>520</v>
      </c>
      <c r="AR32" s="164">
        <v>5</v>
      </c>
      <c r="AS32" s="164">
        <v>1</v>
      </c>
      <c r="AU32" s="65">
        <v>79</v>
      </c>
      <c r="AV32" s="65" t="s">
        <v>169</v>
      </c>
      <c r="AW32" s="109" t="s">
        <v>191</v>
      </c>
      <c r="AX32" s="149" t="s">
        <v>763</v>
      </c>
      <c r="AY32" s="198" t="s">
        <v>736</v>
      </c>
      <c r="AZ32" s="63" t="s">
        <v>185</v>
      </c>
    </row>
    <row r="33" spans="1:52" ht="81" customHeight="1" thickBot="1">
      <c r="A33" s="172">
        <v>25</v>
      </c>
      <c r="B33" s="109" t="s">
        <v>55</v>
      </c>
      <c r="C33" s="109" t="s">
        <v>402</v>
      </c>
      <c r="D33" s="109" t="s">
        <v>157</v>
      </c>
      <c r="E33" s="109" t="s">
        <v>773</v>
      </c>
      <c r="F33" s="109">
        <v>48</v>
      </c>
      <c r="G33" s="109" t="s">
        <v>401</v>
      </c>
      <c r="H33" s="109" t="s">
        <v>453</v>
      </c>
      <c r="I33" s="109" t="s">
        <v>452</v>
      </c>
      <c r="J33" s="109" t="s">
        <v>451</v>
      </c>
      <c r="K33" s="156" t="s">
        <v>450</v>
      </c>
      <c r="L33" s="156" t="s">
        <v>458</v>
      </c>
      <c r="M33" s="60">
        <v>1</v>
      </c>
      <c r="N33" s="156" t="s">
        <v>457</v>
      </c>
      <c r="O33" s="156"/>
      <c r="P33" s="156" t="s">
        <v>456</v>
      </c>
      <c r="Q33" s="156" t="s">
        <v>455</v>
      </c>
      <c r="R33" s="60">
        <v>0.7</v>
      </c>
      <c r="S33" s="69">
        <v>42879</v>
      </c>
      <c r="T33" s="69">
        <v>43220</v>
      </c>
      <c r="U33" s="157">
        <f t="shared" si="0"/>
        <v>48.714285714285715</v>
      </c>
      <c r="V33" s="158">
        <f t="shared" si="1"/>
        <v>95</v>
      </c>
      <c r="W33" s="158">
        <f t="shared" si="2"/>
        <v>1</v>
      </c>
      <c r="X33" s="159">
        <f t="shared" si="3"/>
        <v>48.714285714285715</v>
      </c>
      <c r="Y33" s="158">
        <f t="shared" si="4"/>
        <v>48.714285714285715</v>
      </c>
      <c r="Z33" s="158">
        <f t="shared" si="5"/>
        <v>48.714285714285715</v>
      </c>
      <c r="AA33" s="62" t="s">
        <v>761</v>
      </c>
      <c r="AB33" s="62" t="s">
        <v>764</v>
      </c>
      <c r="AC33" s="60" t="s">
        <v>454</v>
      </c>
      <c r="AD33" s="60"/>
      <c r="AE33" s="60"/>
      <c r="AF33" s="113"/>
      <c r="AG33" s="113"/>
      <c r="AH33" s="113"/>
      <c r="AI33" s="113"/>
      <c r="AJ33" s="113" t="s">
        <v>855</v>
      </c>
      <c r="AK33" s="63" t="s">
        <v>843</v>
      </c>
      <c r="AL33" s="160">
        <v>95</v>
      </c>
      <c r="AM33" s="160" t="s">
        <v>838</v>
      </c>
      <c r="AN33" s="162" t="s">
        <v>920</v>
      </c>
      <c r="AO33" s="63">
        <v>100</v>
      </c>
      <c r="AP33" s="63" t="s">
        <v>185</v>
      </c>
      <c r="AQ33" s="63" t="s">
        <v>520</v>
      </c>
      <c r="AR33" s="164">
        <v>5</v>
      </c>
      <c r="AS33" s="164">
        <v>1</v>
      </c>
      <c r="AU33" s="65">
        <v>72</v>
      </c>
      <c r="AV33" s="65" t="s">
        <v>156</v>
      </c>
      <c r="AW33" s="201" t="s">
        <v>155</v>
      </c>
      <c r="AX33" s="149" t="s">
        <v>763</v>
      </c>
      <c r="AY33" s="200" t="s">
        <v>737</v>
      </c>
      <c r="AZ33" s="63" t="s">
        <v>149</v>
      </c>
    </row>
    <row r="34" spans="1:52" ht="81" customHeight="1" thickBot="1">
      <c r="A34" s="172">
        <v>26</v>
      </c>
      <c r="B34" s="109" t="s">
        <v>56</v>
      </c>
      <c r="C34" s="109" t="s">
        <v>160</v>
      </c>
      <c r="D34" s="109" t="s">
        <v>157</v>
      </c>
      <c r="E34" s="109" t="s">
        <v>773</v>
      </c>
      <c r="F34" s="109">
        <v>57</v>
      </c>
      <c r="G34" s="109" t="s">
        <v>169</v>
      </c>
      <c r="H34" s="109" t="s">
        <v>168</v>
      </c>
      <c r="I34" s="109" t="s">
        <v>156</v>
      </c>
      <c r="J34" s="109" t="s">
        <v>435</v>
      </c>
      <c r="K34" s="155" t="s">
        <v>445</v>
      </c>
      <c r="L34" s="155" t="s">
        <v>444</v>
      </c>
      <c r="M34" s="137">
        <v>1</v>
      </c>
      <c r="N34" s="155" t="s">
        <v>443</v>
      </c>
      <c r="O34" s="155"/>
      <c r="P34" s="155" t="s">
        <v>442</v>
      </c>
      <c r="Q34" s="155" t="s">
        <v>441</v>
      </c>
      <c r="R34" s="60">
        <v>1</v>
      </c>
      <c r="S34" s="69">
        <v>43061</v>
      </c>
      <c r="T34" s="138">
        <v>43281</v>
      </c>
      <c r="U34" s="157">
        <f t="shared" si="0"/>
        <v>31.428571428571427</v>
      </c>
      <c r="V34" s="158">
        <f t="shared" si="1"/>
        <v>100</v>
      </c>
      <c r="W34" s="158">
        <f t="shared" si="2"/>
        <v>1</v>
      </c>
      <c r="X34" s="159">
        <f t="shared" si="3"/>
        <v>31.428571428571427</v>
      </c>
      <c r="Y34" s="158">
        <f t="shared" si="4"/>
        <v>31.428571428571427</v>
      </c>
      <c r="Z34" s="158">
        <f t="shared" si="5"/>
        <v>31.428571428571427</v>
      </c>
      <c r="AA34" s="62" t="s">
        <v>761</v>
      </c>
      <c r="AB34" s="62" t="s">
        <v>763</v>
      </c>
      <c r="AC34" s="63" t="s">
        <v>735</v>
      </c>
      <c r="AD34" s="60"/>
      <c r="AE34" s="113"/>
      <c r="AF34" s="113"/>
      <c r="AG34" s="113"/>
      <c r="AH34" s="60"/>
      <c r="AI34" s="113"/>
      <c r="AJ34" s="113"/>
      <c r="AK34" s="63" t="s">
        <v>782</v>
      </c>
      <c r="AL34" s="160">
        <v>100</v>
      </c>
      <c r="AM34" s="160" t="s">
        <v>836</v>
      </c>
      <c r="AN34" s="161" t="s">
        <v>904</v>
      </c>
      <c r="AO34" s="63">
        <v>100</v>
      </c>
      <c r="AP34" s="63" t="s">
        <v>185</v>
      </c>
      <c r="AQ34" s="63" t="s">
        <v>520</v>
      </c>
      <c r="AR34" s="164">
        <v>5</v>
      </c>
      <c r="AS34" s="164">
        <v>1</v>
      </c>
    </row>
    <row r="35" spans="1:52" ht="81" customHeight="1" thickBot="1">
      <c r="A35" s="172">
        <v>27</v>
      </c>
      <c r="B35" s="109" t="s">
        <v>57</v>
      </c>
      <c r="C35" s="109" t="s">
        <v>177</v>
      </c>
      <c r="D35" s="109" t="s">
        <v>157</v>
      </c>
      <c r="E35" s="109" t="s">
        <v>773</v>
      </c>
      <c r="F35" s="109">
        <v>53</v>
      </c>
      <c r="G35" s="109" t="s">
        <v>169</v>
      </c>
      <c r="H35" s="109" t="s">
        <v>176</v>
      </c>
      <c r="I35" s="109" t="s">
        <v>183</v>
      </c>
      <c r="J35" s="109" t="s">
        <v>435</v>
      </c>
      <c r="K35" s="155" t="s">
        <v>440</v>
      </c>
      <c r="L35" s="155" t="s">
        <v>439</v>
      </c>
      <c r="M35" s="137">
        <v>1</v>
      </c>
      <c r="N35" s="155" t="s">
        <v>438</v>
      </c>
      <c r="O35" s="155"/>
      <c r="P35" s="155" t="s">
        <v>437</v>
      </c>
      <c r="Q35" s="155" t="s">
        <v>436</v>
      </c>
      <c r="R35" s="60">
        <v>3</v>
      </c>
      <c r="S35" s="69">
        <v>42975</v>
      </c>
      <c r="T35" s="138">
        <v>43281</v>
      </c>
      <c r="U35" s="157">
        <f t="shared" si="0"/>
        <v>43.714285714285715</v>
      </c>
      <c r="V35" s="158">
        <f t="shared" si="1"/>
        <v>100</v>
      </c>
      <c r="W35" s="158">
        <f t="shared" si="2"/>
        <v>1</v>
      </c>
      <c r="X35" s="159">
        <f t="shared" si="3"/>
        <v>43.714285714285715</v>
      </c>
      <c r="Y35" s="158">
        <f t="shared" si="4"/>
        <v>43.714285714285715</v>
      </c>
      <c r="Z35" s="158">
        <f t="shared" si="5"/>
        <v>43.714285714285715</v>
      </c>
      <c r="AA35" s="62" t="s">
        <v>761</v>
      </c>
      <c r="AB35" s="62" t="s">
        <v>763</v>
      </c>
      <c r="AC35" s="191" t="s">
        <v>735</v>
      </c>
      <c r="AD35" s="60"/>
      <c r="AE35" s="113"/>
      <c r="AF35" s="113"/>
      <c r="AG35" s="113"/>
      <c r="AH35" s="63"/>
      <c r="AI35" s="113"/>
      <c r="AJ35" s="113"/>
      <c r="AK35" s="63" t="s">
        <v>782</v>
      </c>
      <c r="AL35" s="160">
        <v>100</v>
      </c>
      <c r="AM35" s="160" t="s">
        <v>836</v>
      </c>
      <c r="AN35" s="161" t="s">
        <v>905</v>
      </c>
      <c r="AO35" s="63">
        <v>100</v>
      </c>
      <c r="AP35" s="63" t="s">
        <v>185</v>
      </c>
      <c r="AQ35" s="63" t="s">
        <v>520</v>
      </c>
      <c r="AR35" s="164">
        <v>5</v>
      </c>
      <c r="AS35" s="164">
        <v>1</v>
      </c>
    </row>
    <row r="36" spans="1:52" ht="81" customHeight="1" thickBot="1">
      <c r="A36" s="172">
        <v>28</v>
      </c>
      <c r="B36" s="109" t="s">
        <v>58</v>
      </c>
      <c r="C36" s="109" t="s">
        <v>160</v>
      </c>
      <c r="D36" s="109" t="s">
        <v>157</v>
      </c>
      <c r="E36" s="109" t="s">
        <v>773</v>
      </c>
      <c r="F36" s="109">
        <v>57</v>
      </c>
      <c r="G36" s="109" t="s">
        <v>169</v>
      </c>
      <c r="H36" s="109" t="s">
        <v>168</v>
      </c>
      <c r="I36" s="109" t="s">
        <v>156</v>
      </c>
      <c r="J36" s="109" t="s">
        <v>389</v>
      </c>
      <c r="K36" s="155" t="s">
        <v>388</v>
      </c>
      <c r="L36" s="155" t="s">
        <v>387</v>
      </c>
      <c r="M36" s="137">
        <v>1</v>
      </c>
      <c r="N36" s="155" t="s">
        <v>386</v>
      </c>
      <c r="O36" s="155"/>
      <c r="P36" s="155" t="s">
        <v>300</v>
      </c>
      <c r="Q36" s="155" t="s">
        <v>385</v>
      </c>
      <c r="R36" s="60">
        <v>1</v>
      </c>
      <c r="S36" s="69">
        <v>43061</v>
      </c>
      <c r="T36" s="138">
        <v>43281</v>
      </c>
      <c r="U36" s="157">
        <f t="shared" si="0"/>
        <v>31.428571428571427</v>
      </c>
      <c r="V36" s="158">
        <f t="shared" si="1"/>
        <v>100</v>
      </c>
      <c r="W36" s="158">
        <f t="shared" si="2"/>
        <v>1</v>
      </c>
      <c r="X36" s="159">
        <f t="shared" si="3"/>
        <v>31.428571428571427</v>
      </c>
      <c r="Y36" s="158">
        <f t="shared" si="4"/>
        <v>31.428571428571427</v>
      </c>
      <c r="Z36" s="158">
        <f t="shared" si="5"/>
        <v>31.428571428571427</v>
      </c>
      <c r="AA36" s="62" t="s">
        <v>761</v>
      </c>
      <c r="AB36" s="62" t="s">
        <v>763</v>
      </c>
      <c r="AC36" s="63" t="s">
        <v>735</v>
      </c>
      <c r="AD36" s="60"/>
      <c r="AE36" s="60"/>
      <c r="AF36" s="113"/>
      <c r="AG36" s="113"/>
      <c r="AH36" s="113"/>
      <c r="AI36" s="113"/>
      <c r="AJ36" s="113"/>
      <c r="AK36" s="63" t="s">
        <v>782</v>
      </c>
      <c r="AL36" s="160">
        <v>100</v>
      </c>
      <c r="AM36" s="160" t="s">
        <v>836</v>
      </c>
      <c r="AN36" s="161" t="s">
        <v>889</v>
      </c>
      <c r="AO36" s="63">
        <v>100</v>
      </c>
      <c r="AP36" s="63" t="s">
        <v>185</v>
      </c>
      <c r="AQ36" s="63" t="s">
        <v>520</v>
      </c>
      <c r="AR36" s="164">
        <v>5</v>
      </c>
      <c r="AS36" s="164">
        <v>1</v>
      </c>
    </row>
    <row r="37" spans="1:52" ht="81" customHeight="1" thickBot="1">
      <c r="A37" s="172">
        <v>29</v>
      </c>
      <c r="B37" s="109" t="s">
        <v>59</v>
      </c>
      <c r="C37" s="109" t="s">
        <v>160</v>
      </c>
      <c r="D37" s="109" t="s">
        <v>157</v>
      </c>
      <c r="E37" s="109" t="s">
        <v>773</v>
      </c>
      <c r="F37" s="109">
        <v>57</v>
      </c>
      <c r="G37" s="109" t="s">
        <v>169</v>
      </c>
      <c r="H37" s="109" t="s">
        <v>168</v>
      </c>
      <c r="I37" s="109" t="s">
        <v>156</v>
      </c>
      <c r="J37" s="109" t="s">
        <v>370</v>
      </c>
      <c r="K37" s="155" t="s">
        <v>384</v>
      </c>
      <c r="L37" s="155" t="s">
        <v>383</v>
      </c>
      <c r="M37" s="137">
        <v>1</v>
      </c>
      <c r="N37" s="155" t="s">
        <v>382</v>
      </c>
      <c r="O37" s="155"/>
      <c r="P37" s="155" t="s">
        <v>381</v>
      </c>
      <c r="Q37" s="155" t="s">
        <v>380</v>
      </c>
      <c r="R37" s="60">
        <v>1</v>
      </c>
      <c r="S37" s="69">
        <v>43061</v>
      </c>
      <c r="T37" s="138">
        <v>43281</v>
      </c>
      <c r="U37" s="157">
        <f t="shared" si="0"/>
        <v>31.428571428571427</v>
      </c>
      <c r="V37" s="158">
        <f t="shared" si="1"/>
        <v>100</v>
      </c>
      <c r="W37" s="158">
        <f t="shared" si="2"/>
        <v>1</v>
      </c>
      <c r="X37" s="159">
        <f t="shared" si="3"/>
        <v>31.428571428571427</v>
      </c>
      <c r="Y37" s="158">
        <f t="shared" si="4"/>
        <v>31.428571428571427</v>
      </c>
      <c r="Z37" s="158">
        <f t="shared" si="5"/>
        <v>31.428571428571427</v>
      </c>
      <c r="AA37" s="62" t="s">
        <v>761</v>
      </c>
      <c r="AB37" s="62" t="s">
        <v>763</v>
      </c>
      <c r="AC37" s="63" t="s">
        <v>735</v>
      </c>
      <c r="AD37" s="60"/>
      <c r="AE37" s="113"/>
      <c r="AF37" s="113"/>
      <c r="AG37" s="113"/>
      <c r="AH37" s="63"/>
      <c r="AI37" s="113"/>
      <c r="AJ37" s="193"/>
      <c r="AK37" s="63" t="s">
        <v>782</v>
      </c>
      <c r="AL37" s="160">
        <v>100</v>
      </c>
      <c r="AM37" s="160" t="s">
        <v>836</v>
      </c>
      <c r="AN37" s="161" t="s">
        <v>891</v>
      </c>
      <c r="AO37" s="63">
        <v>100</v>
      </c>
      <c r="AP37" s="63" t="s">
        <v>185</v>
      </c>
      <c r="AQ37" s="63" t="s">
        <v>520</v>
      </c>
      <c r="AR37" s="164">
        <v>5</v>
      </c>
      <c r="AS37" s="164">
        <v>1</v>
      </c>
    </row>
    <row r="38" spans="1:52" ht="81" customHeight="1" thickBot="1">
      <c r="A38" s="172">
        <v>30</v>
      </c>
      <c r="B38" s="109" t="s">
        <v>60</v>
      </c>
      <c r="C38" s="109" t="s">
        <v>160</v>
      </c>
      <c r="D38" s="109" t="s">
        <v>157</v>
      </c>
      <c r="E38" s="109" t="s">
        <v>773</v>
      </c>
      <c r="F38" s="109">
        <v>57</v>
      </c>
      <c r="G38" s="109" t="s">
        <v>169</v>
      </c>
      <c r="H38" s="109" t="s">
        <v>168</v>
      </c>
      <c r="I38" s="109" t="s">
        <v>192</v>
      </c>
      <c r="J38" s="109" t="s">
        <v>243</v>
      </c>
      <c r="K38" s="155" t="s">
        <v>242</v>
      </c>
      <c r="L38" s="155" t="s">
        <v>241</v>
      </c>
      <c r="M38" s="137">
        <v>1</v>
      </c>
      <c r="N38" s="155" t="s">
        <v>240</v>
      </c>
      <c r="O38" s="155"/>
      <c r="P38" s="155" t="s">
        <v>239</v>
      </c>
      <c r="Q38" s="155" t="s">
        <v>238</v>
      </c>
      <c r="R38" s="60">
        <v>1</v>
      </c>
      <c r="S38" s="69">
        <v>43061</v>
      </c>
      <c r="T38" s="138">
        <v>43220</v>
      </c>
      <c r="U38" s="157">
        <f t="shared" si="0"/>
        <v>22.714285714285715</v>
      </c>
      <c r="V38" s="158">
        <f t="shared" si="1"/>
        <v>100</v>
      </c>
      <c r="W38" s="158">
        <f t="shared" si="2"/>
        <v>1</v>
      </c>
      <c r="X38" s="159">
        <f t="shared" si="3"/>
        <v>22.714285714285715</v>
      </c>
      <c r="Y38" s="158">
        <f t="shared" si="4"/>
        <v>22.714285714285715</v>
      </c>
      <c r="Z38" s="158">
        <f t="shared" si="5"/>
        <v>22.714285714285715</v>
      </c>
      <c r="AA38" s="62" t="s">
        <v>761</v>
      </c>
      <c r="AB38" s="62" t="s">
        <v>763</v>
      </c>
      <c r="AC38" s="63" t="s">
        <v>735</v>
      </c>
      <c r="AD38" s="60"/>
      <c r="AE38" s="63"/>
      <c r="AF38" s="113"/>
      <c r="AG38" s="113"/>
      <c r="AH38" s="193"/>
      <c r="AI38" s="113"/>
      <c r="AJ38" s="113"/>
      <c r="AK38" s="63" t="s">
        <v>782</v>
      </c>
      <c r="AL38" s="160">
        <v>100</v>
      </c>
      <c r="AM38" s="160" t="s">
        <v>836</v>
      </c>
      <c r="AN38" s="161" t="s">
        <v>906</v>
      </c>
      <c r="AO38" s="63">
        <v>100</v>
      </c>
      <c r="AP38" s="63" t="s">
        <v>185</v>
      </c>
      <c r="AQ38" s="63" t="s">
        <v>520</v>
      </c>
      <c r="AR38" s="164">
        <v>5</v>
      </c>
      <c r="AS38" s="164">
        <v>1</v>
      </c>
    </row>
    <row r="39" spans="1:52" ht="81" customHeight="1" thickBot="1">
      <c r="A39" s="172">
        <v>31</v>
      </c>
      <c r="B39" s="109" t="s">
        <v>61</v>
      </c>
      <c r="C39" s="109" t="s">
        <v>177</v>
      </c>
      <c r="D39" s="109" t="s">
        <v>157</v>
      </c>
      <c r="E39" s="109" t="s">
        <v>773</v>
      </c>
      <c r="F39" s="109">
        <v>53</v>
      </c>
      <c r="G39" s="109" t="s">
        <v>169</v>
      </c>
      <c r="H39" s="109" t="s">
        <v>176</v>
      </c>
      <c r="I39" s="109" t="s">
        <v>156</v>
      </c>
      <c r="J39" s="109" t="s">
        <v>166</v>
      </c>
      <c r="K39" s="155" t="s">
        <v>175</v>
      </c>
      <c r="L39" s="155" t="s">
        <v>174</v>
      </c>
      <c r="M39" s="137">
        <v>1</v>
      </c>
      <c r="N39" s="155" t="s">
        <v>173</v>
      </c>
      <c r="O39" s="155"/>
      <c r="P39" s="155" t="s">
        <v>172</v>
      </c>
      <c r="Q39" s="155" t="s">
        <v>171</v>
      </c>
      <c r="R39" s="60">
        <v>1</v>
      </c>
      <c r="S39" s="69">
        <v>42975</v>
      </c>
      <c r="T39" s="138">
        <v>43281</v>
      </c>
      <c r="U39" s="157">
        <f t="shared" si="0"/>
        <v>43.714285714285715</v>
      </c>
      <c r="V39" s="158">
        <f t="shared" si="1"/>
        <v>100</v>
      </c>
      <c r="W39" s="158">
        <f t="shared" si="2"/>
        <v>1</v>
      </c>
      <c r="X39" s="159">
        <f t="shared" si="3"/>
        <v>43.714285714285715</v>
      </c>
      <c r="Y39" s="158">
        <f t="shared" si="4"/>
        <v>43.714285714285715</v>
      </c>
      <c r="Z39" s="158">
        <f t="shared" si="5"/>
        <v>43.714285714285715</v>
      </c>
      <c r="AA39" s="62" t="s">
        <v>761</v>
      </c>
      <c r="AB39" s="62" t="s">
        <v>763</v>
      </c>
      <c r="AC39" s="191" t="s">
        <v>735</v>
      </c>
      <c r="AD39" s="60"/>
      <c r="AE39" s="113"/>
      <c r="AF39" s="113"/>
      <c r="AG39" s="113"/>
      <c r="AH39" s="113"/>
      <c r="AI39" s="113"/>
      <c r="AJ39" s="113" t="s">
        <v>855</v>
      </c>
      <c r="AK39" s="63" t="s">
        <v>782</v>
      </c>
      <c r="AL39" s="160">
        <v>100</v>
      </c>
      <c r="AM39" s="160" t="s">
        <v>836</v>
      </c>
      <c r="AN39" s="161" t="s">
        <v>907</v>
      </c>
      <c r="AO39" s="63">
        <v>100</v>
      </c>
      <c r="AP39" s="63" t="s">
        <v>185</v>
      </c>
      <c r="AQ39" s="63" t="s">
        <v>520</v>
      </c>
      <c r="AR39" s="164">
        <v>5</v>
      </c>
      <c r="AS39" s="164">
        <v>1</v>
      </c>
    </row>
    <row r="40" spans="1:52" ht="81" customHeight="1" thickBot="1">
      <c r="A40" s="172">
        <v>32</v>
      </c>
      <c r="B40" s="109" t="s">
        <v>62</v>
      </c>
      <c r="C40" s="109" t="s">
        <v>184</v>
      </c>
      <c r="D40" s="109" t="s">
        <v>157</v>
      </c>
      <c r="E40" s="109" t="s">
        <v>773</v>
      </c>
      <c r="F40" s="109">
        <v>62</v>
      </c>
      <c r="G40" s="109" t="s">
        <v>169</v>
      </c>
      <c r="H40" s="109" t="s">
        <v>168</v>
      </c>
      <c r="I40" s="109" t="s">
        <v>156</v>
      </c>
      <c r="J40" s="109" t="s">
        <v>435</v>
      </c>
      <c r="K40" s="156" t="s">
        <v>434</v>
      </c>
      <c r="L40" s="156" t="s">
        <v>433</v>
      </c>
      <c r="M40" s="60">
        <v>1</v>
      </c>
      <c r="N40" s="156" t="s">
        <v>432</v>
      </c>
      <c r="O40" s="156"/>
      <c r="P40" s="156" t="s">
        <v>431</v>
      </c>
      <c r="Q40" s="156" t="s">
        <v>430</v>
      </c>
      <c r="R40" s="60">
        <v>100</v>
      </c>
      <c r="S40" s="69">
        <v>43143</v>
      </c>
      <c r="T40" s="69">
        <v>43465</v>
      </c>
      <c r="U40" s="157">
        <f t="shared" si="0"/>
        <v>46</v>
      </c>
      <c r="V40" s="158">
        <f t="shared" si="1"/>
        <v>100</v>
      </c>
      <c r="W40" s="158">
        <f t="shared" si="2"/>
        <v>1</v>
      </c>
      <c r="X40" s="159">
        <f t="shared" si="3"/>
        <v>46</v>
      </c>
      <c r="Y40" s="158">
        <f t="shared" si="4"/>
        <v>46</v>
      </c>
      <c r="Z40" s="158">
        <f t="shared" si="5"/>
        <v>46</v>
      </c>
      <c r="AA40" s="62" t="s">
        <v>761</v>
      </c>
      <c r="AB40" s="62" t="s">
        <v>767</v>
      </c>
      <c r="AC40" s="63" t="s">
        <v>724</v>
      </c>
      <c r="AD40" s="60"/>
      <c r="AE40" s="113"/>
      <c r="AF40" s="113"/>
      <c r="AG40" s="113"/>
      <c r="AH40" s="63"/>
      <c r="AI40" s="113"/>
      <c r="AJ40" s="113"/>
      <c r="AK40" s="63" t="s">
        <v>782</v>
      </c>
      <c r="AL40" s="160">
        <v>100</v>
      </c>
      <c r="AM40" s="160" t="s">
        <v>837</v>
      </c>
      <c r="AN40" s="166" t="s">
        <v>851</v>
      </c>
      <c r="AO40" s="63">
        <v>100</v>
      </c>
      <c r="AP40" s="63" t="s">
        <v>185</v>
      </c>
      <c r="AQ40" s="63" t="s">
        <v>520</v>
      </c>
      <c r="AR40" s="164">
        <v>5</v>
      </c>
      <c r="AS40" s="164">
        <v>1</v>
      </c>
    </row>
    <row r="41" spans="1:52" ht="81" customHeight="1" thickBot="1">
      <c r="A41" s="172">
        <v>33</v>
      </c>
      <c r="B41" s="109" t="s">
        <v>63</v>
      </c>
      <c r="C41" s="109" t="s">
        <v>160</v>
      </c>
      <c r="D41" s="109" t="s">
        <v>157</v>
      </c>
      <c r="E41" s="109" t="s">
        <v>773</v>
      </c>
      <c r="F41" s="109">
        <v>57</v>
      </c>
      <c r="G41" s="109" t="s">
        <v>169</v>
      </c>
      <c r="H41" s="109" t="s">
        <v>168</v>
      </c>
      <c r="I41" s="109" t="s">
        <v>156</v>
      </c>
      <c r="J41" s="109" t="s">
        <v>411</v>
      </c>
      <c r="K41" s="155" t="s">
        <v>424</v>
      </c>
      <c r="L41" s="155" t="s">
        <v>423</v>
      </c>
      <c r="M41" s="137">
        <v>1</v>
      </c>
      <c r="N41" s="155" t="s">
        <v>422</v>
      </c>
      <c r="O41" s="155"/>
      <c r="P41" s="155" t="s">
        <v>421</v>
      </c>
      <c r="Q41" s="155" t="s">
        <v>420</v>
      </c>
      <c r="R41" s="60">
        <v>1</v>
      </c>
      <c r="S41" s="69">
        <v>43061</v>
      </c>
      <c r="T41" s="138">
        <v>43425</v>
      </c>
      <c r="U41" s="157">
        <f t="shared" ref="U41:U72" si="6">DATEDIF(S41,T41,"D")/7</f>
        <v>52</v>
      </c>
      <c r="V41" s="158">
        <f t="shared" ref="V41:V72" si="7">+AL41</f>
        <v>100</v>
      </c>
      <c r="W41" s="158">
        <f t="shared" ref="W41:W72" si="8">IF(R41=0,0,IF(V41/R41&gt;1,1,V41/R41))</f>
        <v>1</v>
      </c>
      <c r="X41" s="159">
        <f t="shared" ref="X41:X72" si="9">U41*W41</f>
        <v>52</v>
      </c>
      <c r="Y41" s="158">
        <f t="shared" ref="Y41:Y72" si="10">IF(T41&lt;=$Y$4,X41,0)</f>
        <v>52</v>
      </c>
      <c r="Z41" s="158">
        <f t="shared" ref="Z41:Z72" si="11">IF($Y$4&gt;=T41,U41,0)</f>
        <v>52</v>
      </c>
      <c r="AA41" s="62" t="s">
        <v>761</v>
      </c>
      <c r="AB41" s="62" t="s">
        <v>763</v>
      </c>
      <c r="AC41" s="63" t="s">
        <v>735</v>
      </c>
      <c r="AD41" s="60"/>
      <c r="AE41" s="202"/>
      <c r="AF41" s="113"/>
      <c r="AG41" s="113"/>
      <c r="AH41" s="113"/>
      <c r="AI41" s="203"/>
      <c r="AJ41" s="204"/>
      <c r="AK41" s="63" t="s">
        <v>782</v>
      </c>
      <c r="AL41" s="160">
        <v>100</v>
      </c>
      <c r="AM41" s="160" t="s">
        <v>836</v>
      </c>
      <c r="AN41" s="161" t="s">
        <v>887</v>
      </c>
      <c r="AO41" s="63">
        <v>100</v>
      </c>
      <c r="AP41" s="63" t="s">
        <v>185</v>
      </c>
      <c r="AQ41" s="63" t="s">
        <v>520</v>
      </c>
      <c r="AR41" s="164">
        <v>5</v>
      </c>
      <c r="AS41" s="164">
        <v>1</v>
      </c>
    </row>
    <row r="42" spans="1:52" ht="81" customHeight="1" thickBot="1">
      <c r="A42" s="172">
        <v>34</v>
      </c>
      <c r="B42" s="109" t="s">
        <v>64</v>
      </c>
      <c r="C42" s="109" t="s">
        <v>184</v>
      </c>
      <c r="D42" s="109" t="s">
        <v>157</v>
      </c>
      <c r="E42" s="109" t="s">
        <v>773</v>
      </c>
      <c r="F42" s="109">
        <v>62</v>
      </c>
      <c r="G42" s="109" t="s">
        <v>169</v>
      </c>
      <c r="H42" s="109" t="s">
        <v>168</v>
      </c>
      <c r="I42" s="109" t="s">
        <v>156</v>
      </c>
      <c r="J42" s="109" t="s">
        <v>411</v>
      </c>
      <c r="K42" s="156" t="s">
        <v>410</v>
      </c>
      <c r="L42" s="156" t="s">
        <v>419</v>
      </c>
      <c r="M42" s="60">
        <v>1</v>
      </c>
      <c r="N42" s="156" t="s">
        <v>418</v>
      </c>
      <c r="O42" s="156"/>
      <c r="P42" s="156" t="s">
        <v>417</v>
      </c>
      <c r="Q42" s="156" t="s">
        <v>416</v>
      </c>
      <c r="R42" s="60">
        <v>100</v>
      </c>
      <c r="S42" s="69">
        <v>43143</v>
      </c>
      <c r="T42" s="69">
        <v>43465</v>
      </c>
      <c r="U42" s="157">
        <f t="shared" si="6"/>
        <v>46</v>
      </c>
      <c r="V42" s="158">
        <f t="shared" si="7"/>
        <v>100</v>
      </c>
      <c r="W42" s="158">
        <f t="shared" si="8"/>
        <v>1</v>
      </c>
      <c r="X42" s="159">
        <f t="shared" si="9"/>
        <v>46</v>
      </c>
      <c r="Y42" s="158">
        <f t="shared" si="10"/>
        <v>46</v>
      </c>
      <c r="Z42" s="158">
        <f t="shared" si="11"/>
        <v>46</v>
      </c>
      <c r="AA42" s="62" t="s">
        <v>761</v>
      </c>
      <c r="AB42" s="62" t="s">
        <v>767</v>
      </c>
      <c r="AC42" s="63" t="s">
        <v>724</v>
      </c>
      <c r="AD42" s="60"/>
      <c r="AE42" s="60"/>
      <c r="AF42" s="60"/>
      <c r="AG42" s="60"/>
      <c r="AH42" s="60"/>
      <c r="AI42" s="63"/>
      <c r="AJ42" s="113"/>
      <c r="AK42" s="63"/>
      <c r="AL42" s="160">
        <v>100</v>
      </c>
      <c r="AM42" s="160" t="s">
        <v>837</v>
      </c>
      <c r="AN42" s="166" t="s">
        <v>944</v>
      </c>
      <c r="AO42" s="63">
        <v>100</v>
      </c>
      <c r="AP42" s="63" t="s">
        <v>185</v>
      </c>
      <c r="AQ42" s="63" t="s">
        <v>520</v>
      </c>
      <c r="AR42" s="164">
        <v>5</v>
      </c>
      <c r="AS42" s="164">
        <v>1</v>
      </c>
    </row>
    <row r="43" spans="1:52" ht="81" customHeight="1" thickBot="1">
      <c r="A43" s="172">
        <v>35</v>
      </c>
      <c r="B43" s="109" t="s">
        <v>65</v>
      </c>
      <c r="C43" s="109" t="s">
        <v>184</v>
      </c>
      <c r="D43" s="109" t="s">
        <v>157</v>
      </c>
      <c r="E43" s="109" t="s">
        <v>773</v>
      </c>
      <c r="F43" s="109">
        <v>62</v>
      </c>
      <c r="G43" s="109" t="s">
        <v>169</v>
      </c>
      <c r="H43" s="109" t="s">
        <v>168</v>
      </c>
      <c r="I43" s="109" t="s">
        <v>156</v>
      </c>
      <c r="J43" s="109" t="s">
        <v>411</v>
      </c>
      <c r="K43" s="156" t="s">
        <v>410</v>
      </c>
      <c r="L43" s="156" t="s">
        <v>415</v>
      </c>
      <c r="M43" s="60">
        <v>2</v>
      </c>
      <c r="N43" s="156" t="s">
        <v>414</v>
      </c>
      <c r="O43" s="156"/>
      <c r="P43" s="156" t="s">
        <v>840</v>
      </c>
      <c r="Q43" s="156" t="s">
        <v>840</v>
      </c>
      <c r="R43" s="60">
        <v>100</v>
      </c>
      <c r="S43" s="69">
        <v>43143</v>
      </c>
      <c r="T43" s="69">
        <v>43465</v>
      </c>
      <c r="U43" s="157">
        <f t="shared" si="6"/>
        <v>46</v>
      </c>
      <c r="V43" s="158">
        <f t="shared" si="7"/>
        <v>75</v>
      </c>
      <c r="W43" s="158">
        <f t="shared" si="8"/>
        <v>0.75</v>
      </c>
      <c r="X43" s="159">
        <f t="shared" si="9"/>
        <v>34.5</v>
      </c>
      <c r="Y43" s="158">
        <f t="shared" si="10"/>
        <v>34.5</v>
      </c>
      <c r="Z43" s="158">
        <f t="shared" si="11"/>
        <v>46</v>
      </c>
      <c r="AA43" s="62" t="s">
        <v>761</v>
      </c>
      <c r="AB43" s="62" t="s">
        <v>114</v>
      </c>
      <c r="AC43" s="63" t="s">
        <v>731</v>
      </c>
      <c r="AD43" s="60"/>
      <c r="AE43" s="60"/>
      <c r="AF43" s="60"/>
      <c r="AG43" s="60"/>
      <c r="AH43" s="60"/>
      <c r="AI43" s="63"/>
      <c r="AJ43" s="113"/>
      <c r="AK43" s="63"/>
      <c r="AL43" s="160">
        <v>75</v>
      </c>
      <c r="AM43" s="160" t="s">
        <v>835</v>
      </c>
      <c r="AN43" s="156" t="s">
        <v>945</v>
      </c>
      <c r="AO43" s="63">
        <v>75</v>
      </c>
      <c r="AP43" s="63" t="s">
        <v>149</v>
      </c>
      <c r="AQ43" s="63" t="s">
        <v>520</v>
      </c>
      <c r="AR43" s="164">
        <v>5</v>
      </c>
      <c r="AS43" s="164">
        <v>1</v>
      </c>
    </row>
    <row r="44" spans="1:52" ht="81" customHeight="1" thickBot="1">
      <c r="A44" s="172">
        <v>36</v>
      </c>
      <c r="B44" s="109" t="s">
        <v>66</v>
      </c>
      <c r="C44" s="109" t="s">
        <v>184</v>
      </c>
      <c r="D44" s="109" t="s">
        <v>157</v>
      </c>
      <c r="E44" s="109" t="s">
        <v>773</v>
      </c>
      <c r="F44" s="109">
        <v>62</v>
      </c>
      <c r="G44" s="109" t="s">
        <v>169</v>
      </c>
      <c r="H44" s="109" t="s">
        <v>168</v>
      </c>
      <c r="I44" s="109" t="s">
        <v>156</v>
      </c>
      <c r="J44" s="109" t="s">
        <v>411</v>
      </c>
      <c r="K44" s="156" t="s">
        <v>410</v>
      </c>
      <c r="L44" s="156" t="s">
        <v>409</v>
      </c>
      <c r="M44" s="60">
        <v>3</v>
      </c>
      <c r="N44" s="156" t="s">
        <v>408</v>
      </c>
      <c r="O44" s="156"/>
      <c r="P44" s="156" t="s">
        <v>195</v>
      </c>
      <c r="Q44" s="156" t="s">
        <v>195</v>
      </c>
      <c r="R44" s="60">
        <v>100</v>
      </c>
      <c r="S44" s="69">
        <v>43143</v>
      </c>
      <c r="T44" s="69">
        <v>43465</v>
      </c>
      <c r="U44" s="157">
        <f t="shared" si="6"/>
        <v>46</v>
      </c>
      <c r="V44" s="158">
        <f t="shared" si="7"/>
        <v>100</v>
      </c>
      <c r="W44" s="158">
        <f t="shared" si="8"/>
        <v>1</v>
      </c>
      <c r="X44" s="159">
        <f t="shared" si="9"/>
        <v>46</v>
      </c>
      <c r="Y44" s="158">
        <f t="shared" si="10"/>
        <v>46</v>
      </c>
      <c r="Z44" s="158">
        <f t="shared" si="11"/>
        <v>46</v>
      </c>
      <c r="AA44" s="62" t="s">
        <v>761</v>
      </c>
      <c r="AB44" s="62" t="s">
        <v>114</v>
      </c>
      <c r="AC44" s="63" t="s">
        <v>731</v>
      </c>
      <c r="AD44" s="60"/>
      <c r="AE44" s="113"/>
      <c r="AF44" s="113"/>
      <c r="AG44" s="113"/>
      <c r="AH44" s="113"/>
      <c r="AI44" s="63"/>
      <c r="AJ44" s="113" t="s">
        <v>855</v>
      </c>
      <c r="AK44" s="63" t="s">
        <v>850</v>
      </c>
      <c r="AL44" s="160">
        <v>100</v>
      </c>
      <c r="AM44" s="160" t="s">
        <v>835</v>
      </c>
      <c r="AN44" s="156" t="s">
        <v>946</v>
      </c>
      <c r="AO44" s="63">
        <v>100</v>
      </c>
      <c r="AP44" s="63" t="s">
        <v>185</v>
      </c>
      <c r="AQ44" s="63" t="s">
        <v>520</v>
      </c>
      <c r="AR44" s="164">
        <v>5</v>
      </c>
      <c r="AS44" s="164">
        <v>1</v>
      </c>
    </row>
    <row r="45" spans="1:52" ht="81" customHeight="1" thickBot="1">
      <c r="A45" s="172">
        <v>37</v>
      </c>
      <c r="B45" s="109" t="s">
        <v>67</v>
      </c>
      <c r="C45" s="109" t="s">
        <v>184</v>
      </c>
      <c r="D45" s="109" t="s">
        <v>157</v>
      </c>
      <c r="E45" s="109" t="s">
        <v>773</v>
      </c>
      <c r="F45" s="109">
        <v>62</v>
      </c>
      <c r="G45" s="109" t="s">
        <v>169</v>
      </c>
      <c r="H45" s="109" t="s">
        <v>168</v>
      </c>
      <c r="I45" s="109" t="s">
        <v>156</v>
      </c>
      <c r="J45" s="109" t="s">
        <v>389</v>
      </c>
      <c r="K45" s="156" t="s">
        <v>394</v>
      </c>
      <c r="L45" s="156" t="s">
        <v>393</v>
      </c>
      <c r="M45" s="60">
        <v>1</v>
      </c>
      <c r="N45" s="156" t="s">
        <v>392</v>
      </c>
      <c r="O45" s="156"/>
      <c r="P45" s="156" t="s">
        <v>391</v>
      </c>
      <c r="Q45" s="156" t="s">
        <v>390</v>
      </c>
      <c r="R45" s="60">
        <v>100</v>
      </c>
      <c r="S45" s="69">
        <v>43143</v>
      </c>
      <c r="T45" s="69">
        <v>43465</v>
      </c>
      <c r="U45" s="157">
        <f t="shared" si="6"/>
        <v>46</v>
      </c>
      <c r="V45" s="158">
        <f t="shared" si="7"/>
        <v>100</v>
      </c>
      <c r="W45" s="158">
        <f t="shared" si="8"/>
        <v>1</v>
      </c>
      <c r="X45" s="159">
        <f t="shared" si="9"/>
        <v>46</v>
      </c>
      <c r="Y45" s="158">
        <f t="shared" si="10"/>
        <v>46</v>
      </c>
      <c r="Z45" s="158">
        <f t="shared" si="11"/>
        <v>46</v>
      </c>
      <c r="AA45" s="62" t="s">
        <v>761</v>
      </c>
      <c r="AB45" s="62" t="s">
        <v>767</v>
      </c>
      <c r="AC45" s="63" t="s">
        <v>724</v>
      </c>
      <c r="AD45" s="60"/>
      <c r="AE45" s="60"/>
      <c r="AF45" s="113"/>
      <c r="AG45" s="113"/>
      <c r="AH45" s="113"/>
      <c r="AI45" s="113"/>
      <c r="AJ45" s="113"/>
      <c r="AK45" s="63" t="s">
        <v>782</v>
      </c>
      <c r="AL45" s="160">
        <v>100</v>
      </c>
      <c r="AM45" s="160" t="s">
        <v>837</v>
      </c>
      <c r="AN45" s="166" t="s">
        <v>852</v>
      </c>
      <c r="AO45" s="63">
        <v>100</v>
      </c>
      <c r="AP45" s="63" t="s">
        <v>185</v>
      </c>
      <c r="AQ45" s="63" t="s">
        <v>520</v>
      </c>
      <c r="AR45" s="164">
        <v>5</v>
      </c>
      <c r="AS45" s="164">
        <v>1</v>
      </c>
    </row>
    <row r="46" spans="1:52" ht="81" customHeight="1" thickBot="1">
      <c r="A46" s="172">
        <v>38</v>
      </c>
      <c r="B46" s="109" t="s">
        <v>68</v>
      </c>
      <c r="C46" s="109" t="s">
        <v>184</v>
      </c>
      <c r="D46" s="109" t="s">
        <v>157</v>
      </c>
      <c r="E46" s="109" t="s">
        <v>773</v>
      </c>
      <c r="F46" s="109">
        <v>62</v>
      </c>
      <c r="G46" s="109" t="s">
        <v>169</v>
      </c>
      <c r="H46" s="109" t="s">
        <v>168</v>
      </c>
      <c r="I46" s="109" t="s">
        <v>156</v>
      </c>
      <c r="J46" s="109" t="s">
        <v>370</v>
      </c>
      <c r="K46" s="156" t="s">
        <v>375</v>
      </c>
      <c r="L46" s="156" t="s">
        <v>379</v>
      </c>
      <c r="M46" s="60">
        <v>1</v>
      </c>
      <c r="N46" s="156" t="s">
        <v>378</v>
      </c>
      <c r="O46" s="156"/>
      <c r="P46" s="156" t="s">
        <v>377</v>
      </c>
      <c r="Q46" s="156" t="s">
        <v>376</v>
      </c>
      <c r="R46" s="60">
        <v>100</v>
      </c>
      <c r="S46" s="69">
        <v>43143</v>
      </c>
      <c r="T46" s="69">
        <v>43465</v>
      </c>
      <c r="U46" s="157">
        <f t="shared" si="6"/>
        <v>46</v>
      </c>
      <c r="V46" s="158">
        <f t="shared" si="7"/>
        <v>100</v>
      </c>
      <c r="W46" s="158">
        <f t="shared" si="8"/>
        <v>1</v>
      </c>
      <c r="X46" s="159">
        <f t="shared" si="9"/>
        <v>46</v>
      </c>
      <c r="Y46" s="158">
        <f t="shared" si="10"/>
        <v>46</v>
      </c>
      <c r="Z46" s="158">
        <f t="shared" si="11"/>
        <v>46</v>
      </c>
      <c r="AA46" s="62" t="s">
        <v>761</v>
      </c>
      <c r="AB46" s="62" t="s">
        <v>767</v>
      </c>
      <c r="AC46" s="63" t="s">
        <v>724</v>
      </c>
      <c r="AD46" s="60"/>
      <c r="AE46" s="113"/>
      <c r="AF46" s="113"/>
      <c r="AG46" s="113"/>
      <c r="AH46" s="63"/>
      <c r="AI46" s="63"/>
      <c r="AJ46" s="113"/>
      <c r="AK46" s="63" t="s">
        <v>772</v>
      </c>
      <c r="AL46" s="160">
        <v>100</v>
      </c>
      <c r="AM46" s="160" t="s">
        <v>837</v>
      </c>
      <c r="AN46" s="166" t="s">
        <v>947</v>
      </c>
      <c r="AO46" s="63">
        <v>100</v>
      </c>
      <c r="AP46" s="63" t="s">
        <v>185</v>
      </c>
      <c r="AQ46" s="63" t="s">
        <v>520</v>
      </c>
      <c r="AR46" s="164">
        <v>5</v>
      </c>
      <c r="AS46" s="164">
        <v>1</v>
      </c>
    </row>
    <row r="47" spans="1:52" ht="81" customHeight="1" thickBot="1">
      <c r="A47" s="172">
        <v>39</v>
      </c>
      <c r="B47" s="109" t="s">
        <v>69</v>
      </c>
      <c r="C47" s="109" t="s">
        <v>184</v>
      </c>
      <c r="D47" s="109" t="s">
        <v>157</v>
      </c>
      <c r="E47" s="109" t="s">
        <v>773</v>
      </c>
      <c r="F47" s="109">
        <v>62</v>
      </c>
      <c r="G47" s="109" t="s">
        <v>169</v>
      </c>
      <c r="H47" s="109" t="s">
        <v>168</v>
      </c>
      <c r="I47" s="109" t="s">
        <v>156</v>
      </c>
      <c r="J47" s="109" t="s">
        <v>370</v>
      </c>
      <c r="K47" s="156" t="s">
        <v>375</v>
      </c>
      <c r="L47" s="156" t="s">
        <v>374</v>
      </c>
      <c r="M47" s="60">
        <v>2</v>
      </c>
      <c r="N47" s="156" t="s">
        <v>373</v>
      </c>
      <c r="O47" s="156"/>
      <c r="P47" s="156" t="s">
        <v>372</v>
      </c>
      <c r="Q47" s="156" t="s">
        <v>371</v>
      </c>
      <c r="R47" s="60">
        <v>0.5</v>
      </c>
      <c r="S47" s="69">
        <v>43143</v>
      </c>
      <c r="T47" s="69">
        <v>43465</v>
      </c>
      <c r="U47" s="157">
        <f t="shared" si="6"/>
        <v>46</v>
      </c>
      <c r="V47" s="158">
        <f t="shared" si="7"/>
        <v>100</v>
      </c>
      <c r="W47" s="158">
        <f t="shared" si="8"/>
        <v>1</v>
      </c>
      <c r="X47" s="159">
        <f t="shared" si="9"/>
        <v>46</v>
      </c>
      <c r="Y47" s="158">
        <f t="shared" si="10"/>
        <v>46</v>
      </c>
      <c r="Z47" s="158">
        <f t="shared" si="11"/>
        <v>46</v>
      </c>
      <c r="AA47" s="62" t="s">
        <v>761</v>
      </c>
      <c r="AB47" s="62" t="s">
        <v>767</v>
      </c>
      <c r="AC47" s="63" t="s">
        <v>724</v>
      </c>
      <c r="AD47" s="60"/>
      <c r="AE47" s="113"/>
      <c r="AF47" s="113"/>
      <c r="AG47" s="113"/>
      <c r="AH47" s="63"/>
      <c r="AI47" s="63"/>
      <c r="AJ47" s="113"/>
      <c r="AK47" s="63" t="s">
        <v>772</v>
      </c>
      <c r="AL47" s="160">
        <v>100</v>
      </c>
      <c r="AM47" s="160" t="s">
        <v>837</v>
      </c>
      <c r="AN47" s="166" t="s">
        <v>948</v>
      </c>
      <c r="AO47" s="63">
        <v>100</v>
      </c>
      <c r="AP47" s="63" t="s">
        <v>185</v>
      </c>
      <c r="AQ47" s="63" t="s">
        <v>520</v>
      </c>
      <c r="AR47" s="164">
        <v>5</v>
      </c>
      <c r="AS47" s="164">
        <v>1</v>
      </c>
    </row>
    <row r="48" spans="1:52" ht="81" customHeight="1" thickBot="1">
      <c r="A48" s="172">
        <v>40</v>
      </c>
      <c r="B48" s="109" t="s">
        <v>70</v>
      </c>
      <c r="C48" s="109" t="s">
        <v>184</v>
      </c>
      <c r="D48" s="109" t="s">
        <v>157</v>
      </c>
      <c r="E48" s="109" t="s">
        <v>773</v>
      </c>
      <c r="F48" s="109">
        <v>62</v>
      </c>
      <c r="G48" s="109" t="s">
        <v>169</v>
      </c>
      <c r="H48" s="109" t="s">
        <v>168</v>
      </c>
      <c r="I48" s="109" t="s">
        <v>156</v>
      </c>
      <c r="J48" s="109" t="s">
        <v>354</v>
      </c>
      <c r="K48" s="156" t="s">
        <v>359</v>
      </c>
      <c r="L48" s="156" t="s">
        <v>358</v>
      </c>
      <c r="M48" s="60">
        <v>1</v>
      </c>
      <c r="N48" s="156" t="s">
        <v>357</v>
      </c>
      <c r="O48" s="156"/>
      <c r="P48" s="156" t="s">
        <v>356</v>
      </c>
      <c r="Q48" s="156" t="s">
        <v>356</v>
      </c>
      <c r="R48" s="60">
        <v>100</v>
      </c>
      <c r="S48" s="69">
        <v>43143</v>
      </c>
      <c r="T48" s="69">
        <v>43465</v>
      </c>
      <c r="U48" s="157">
        <f t="shared" si="6"/>
        <v>46</v>
      </c>
      <c r="V48" s="158">
        <f t="shared" si="7"/>
        <v>100</v>
      </c>
      <c r="W48" s="158">
        <f t="shared" si="8"/>
        <v>1</v>
      </c>
      <c r="X48" s="159">
        <f t="shared" si="9"/>
        <v>46</v>
      </c>
      <c r="Y48" s="158">
        <f t="shared" si="10"/>
        <v>46</v>
      </c>
      <c r="Z48" s="158">
        <f t="shared" si="11"/>
        <v>46</v>
      </c>
      <c r="AA48" s="62" t="s">
        <v>761</v>
      </c>
      <c r="AB48" s="62" t="s">
        <v>764</v>
      </c>
      <c r="AC48" s="60" t="s">
        <v>355</v>
      </c>
      <c r="AD48" s="60"/>
      <c r="AE48" s="113"/>
      <c r="AF48" s="113"/>
      <c r="AG48" s="113"/>
      <c r="AH48" s="63"/>
      <c r="AI48" s="113"/>
      <c r="AJ48" s="113" t="s">
        <v>855</v>
      </c>
      <c r="AK48" s="63"/>
      <c r="AL48" s="160">
        <v>100</v>
      </c>
      <c r="AM48" s="160" t="s">
        <v>837</v>
      </c>
      <c r="AN48" s="166" t="s">
        <v>949</v>
      </c>
      <c r="AO48" s="63">
        <v>100</v>
      </c>
      <c r="AP48" s="63" t="s">
        <v>185</v>
      </c>
      <c r="AQ48" s="63" t="s">
        <v>520</v>
      </c>
      <c r="AR48" s="164">
        <v>5</v>
      </c>
      <c r="AS48" s="164">
        <v>1</v>
      </c>
    </row>
    <row r="49" spans="1:45" ht="81" customHeight="1" thickBot="1">
      <c r="A49" s="172">
        <v>41</v>
      </c>
      <c r="B49" s="109" t="s">
        <v>71</v>
      </c>
      <c r="C49" s="109" t="s">
        <v>160</v>
      </c>
      <c r="D49" s="109" t="s">
        <v>157</v>
      </c>
      <c r="E49" s="109" t="s">
        <v>773</v>
      </c>
      <c r="F49" s="109">
        <v>57</v>
      </c>
      <c r="G49" s="109" t="s">
        <v>169</v>
      </c>
      <c r="H49" s="109" t="s">
        <v>168</v>
      </c>
      <c r="I49" s="109" t="s">
        <v>156</v>
      </c>
      <c r="J49" s="109" t="s">
        <v>354</v>
      </c>
      <c r="K49" s="155" t="s">
        <v>353</v>
      </c>
      <c r="L49" s="155" t="s">
        <v>352</v>
      </c>
      <c r="M49" s="137">
        <v>1</v>
      </c>
      <c r="N49" s="155" t="s">
        <v>351</v>
      </c>
      <c r="O49" s="155"/>
      <c r="P49" s="155" t="s">
        <v>250</v>
      </c>
      <c r="Q49" s="155" t="s">
        <v>250</v>
      </c>
      <c r="R49" s="60">
        <v>1</v>
      </c>
      <c r="S49" s="69">
        <v>43061</v>
      </c>
      <c r="T49" s="138">
        <v>43425</v>
      </c>
      <c r="U49" s="157">
        <f t="shared" si="6"/>
        <v>52</v>
      </c>
      <c r="V49" s="158">
        <f t="shared" si="7"/>
        <v>50</v>
      </c>
      <c r="W49" s="158">
        <f t="shared" si="8"/>
        <v>1</v>
      </c>
      <c r="X49" s="159">
        <f t="shared" si="9"/>
        <v>52</v>
      </c>
      <c r="Y49" s="158">
        <f t="shared" si="10"/>
        <v>52</v>
      </c>
      <c r="Z49" s="158">
        <f t="shared" si="11"/>
        <v>52</v>
      </c>
      <c r="AA49" s="62" t="s">
        <v>761</v>
      </c>
      <c r="AB49" s="62" t="s">
        <v>763</v>
      </c>
      <c r="AC49" s="63" t="s">
        <v>735</v>
      </c>
      <c r="AD49" s="60"/>
      <c r="AE49" s="113"/>
      <c r="AF49" s="113"/>
      <c r="AG49" s="113"/>
      <c r="AH49" s="63"/>
      <c r="AI49" s="113"/>
      <c r="AJ49" s="193"/>
      <c r="AK49" s="192" t="s">
        <v>782</v>
      </c>
      <c r="AL49" s="160">
        <v>50</v>
      </c>
      <c r="AM49" s="160" t="s">
        <v>836</v>
      </c>
      <c r="AN49" s="155" t="s">
        <v>985</v>
      </c>
      <c r="AO49" s="63">
        <v>50</v>
      </c>
      <c r="AP49" s="63" t="s">
        <v>149</v>
      </c>
      <c r="AQ49" s="63" t="s">
        <v>520</v>
      </c>
      <c r="AR49" s="164">
        <v>5</v>
      </c>
      <c r="AS49" s="164">
        <v>1</v>
      </c>
    </row>
    <row r="50" spans="1:45" ht="81" customHeight="1" thickBot="1">
      <c r="A50" s="172">
        <v>42</v>
      </c>
      <c r="B50" s="109" t="s">
        <v>72</v>
      </c>
      <c r="C50" s="109" t="s">
        <v>160</v>
      </c>
      <c r="D50" s="109" t="s">
        <v>157</v>
      </c>
      <c r="E50" s="109" t="s">
        <v>773</v>
      </c>
      <c r="F50" s="109">
        <v>57</v>
      </c>
      <c r="G50" s="109" t="s">
        <v>169</v>
      </c>
      <c r="H50" s="109" t="s">
        <v>168</v>
      </c>
      <c r="I50" s="109" t="s">
        <v>156</v>
      </c>
      <c r="J50" s="109" t="s">
        <v>345</v>
      </c>
      <c r="K50" s="155" t="s">
        <v>350</v>
      </c>
      <c r="L50" s="155" t="s">
        <v>349</v>
      </c>
      <c r="M50" s="137">
        <v>1</v>
      </c>
      <c r="N50" s="155" t="s">
        <v>348</v>
      </c>
      <c r="O50" s="155"/>
      <c r="P50" s="155" t="s">
        <v>347</v>
      </c>
      <c r="Q50" s="155" t="s">
        <v>346</v>
      </c>
      <c r="R50" s="60">
        <v>1</v>
      </c>
      <c r="S50" s="69">
        <v>43061</v>
      </c>
      <c r="T50" s="138">
        <v>43425</v>
      </c>
      <c r="U50" s="157">
        <f t="shared" si="6"/>
        <v>52</v>
      </c>
      <c r="V50" s="158">
        <f t="shared" si="7"/>
        <v>50</v>
      </c>
      <c r="W50" s="158">
        <f t="shared" si="8"/>
        <v>1</v>
      </c>
      <c r="X50" s="159">
        <f t="shared" si="9"/>
        <v>52</v>
      </c>
      <c r="Y50" s="158">
        <f t="shared" si="10"/>
        <v>52</v>
      </c>
      <c r="Z50" s="158">
        <f t="shared" si="11"/>
        <v>52</v>
      </c>
      <c r="AA50" s="62" t="s">
        <v>761</v>
      </c>
      <c r="AB50" s="62" t="s">
        <v>763</v>
      </c>
      <c r="AC50" s="63" t="s">
        <v>735</v>
      </c>
      <c r="AD50" s="60"/>
      <c r="AE50" s="113"/>
      <c r="AF50" s="113"/>
      <c r="AG50" s="113"/>
      <c r="AH50" s="63"/>
      <c r="AI50" s="113"/>
      <c r="AJ50" s="193"/>
      <c r="AK50" s="192" t="s">
        <v>772</v>
      </c>
      <c r="AL50" s="160">
        <v>50</v>
      </c>
      <c r="AM50" s="160" t="s">
        <v>836</v>
      </c>
      <c r="AN50" s="155" t="s">
        <v>908</v>
      </c>
      <c r="AO50" s="63">
        <v>50</v>
      </c>
      <c r="AP50" s="63" t="s">
        <v>149</v>
      </c>
      <c r="AQ50" s="63" t="s">
        <v>520</v>
      </c>
      <c r="AR50" s="164">
        <v>5</v>
      </c>
      <c r="AS50" s="164">
        <v>1</v>
      </c>
    </row>
    <row r="51" spans="1:45" ht="81" customHeight="1" thickBot="1">
      <c r="A51" s="172">
        <v>43</v>
      </c>
      <c r="B51" s="109" t="s">
        <v>73</v>
      </c>
      <c r="C51" s="109" t="s">
        <v>184</v>
      </c>
      <c r="D51" s="109" t="s">
        <v>157</v>
      </c>
      <c r="E51" s="109" t="s">
        <v>773</v>
      </c>
      <c r="F51" s="109">
        <v>62</v>
      </c>
      <c r="G51" s="109" t="s">
        <v>169</v>
      </c>
      <c r="H51" s="109" t="s">
        <v>168</v>
      </c>
      <c r="I51" s="109" t="s">
        <v>156</v>
      </c>
      <c r="J51" s="109" t="s">
        <v>345</v>
      </c>
      <c r="K51" s="156" t="s">
        <v>344</v>
      </c>
      <c r="L51" s="156" t="s">
        <v>343</v>
      </c>
      <c r="M51" s="60">
        <v>1</v>
      </c>
      <c r="N51" s="156" t="s">
        <v>342</v>
      </c>
      <c r="O51" s="156"/>
      <c r="P51" s="156" t="s">
        <v>341</v>
      </c>
      <c r="Q51" s="156" t="s">
        <v>340</v>
      </c>
      <c r="R51" s="60">
        <v>100</v>
      </c>
      <c r="S51" s="69">
        <v>43143</v>
      </c>
      <c r="T51" s="69">
        <v>43465</v>
      </c>
      <c r="U51" s="157">
        <f t="shared" si="6"/>
        <v>46</v>
      </c>
      <c r="V51" s="158">
        <f t="shared" si="7"/>
        <v>100</v>
      </c>
      <c r="W51" s="158">
        <f t="shared" si="8"/>
        <v>1</v>
      </c>
      <c r="X51" s="159">
        <f t="shared" si="9"/>
        <v>46</v>
      </c>
      <c r="Y51" s="158">
        <f t="shared" si="10"/>
        <v>46</v>
      </c>
      <c r="Z51" s="158">
        <f t="shared" si="11"/>
        <v>46</v>
      </c>
      <c r="AA51" s="62" t="s">
        <v>761</v>
      </c>
      <c r="AB51" s="62" t="s">
        <v>767</v>
      </c>
      <c r="AC51" s="63" t="s">
        <v>724</v>
      </c>
      <c r="AD51" s="60"/>
      <c r="AE51" s="113"/>
      <c r="AF51" s="113"/>
      <c r="AG51" s="113"/>
      <c r="AH51" s="63"/>
      <c r="AI51" s="113"/>
      <c r="AJ51" s="193"/>
      <c r="AK51" s="192" t="s">
        <v>772</v>
      </c>
      <c r="AL51" s="160">
        <v>100</v>
      </c>
      <c r="AM51" s="160" t="s">
        <v>837</v>
      </c>
      <c r="AN51" s="166" t="s">
        <v>950</v>
      </c>
      <c r="AO51" s="63">
        <v>100</v>
      </c>
      <c r="AP51" s="63" t="s">
        <v>185</v>
      </c>
      <c r="AQ51" s="63" t="s">
        <v>520</v>
      </c>
      <c r="AR51" s="164">
        <v>5</v>
      </c>
      <c r="AS51" s="164">
        <v>1</v>
      </c>
    </row>
    <row r="52" spans="1:45" ht="81" customHeight="1" thickBot="1">
      <c r="A52" s="172">
        <v>44</v>
      </c>
      <c r="B52" s="109" t="s">
        <v>74</v>
      </c>
      <c r="C52" s="109" t="s">
        <v>160</v>
      </c>
      <c r="D52" s="109" t="s">
        <v>157</v>
      </c>
      <c r="E52" s="109" t="s">
        <v>773</v>
      </c>
      <c r="F52" s="109">
        <v>57</v>
      </c>
      <c r="G52" s="109" t="s">
        <v>169</v>
      </c>
      <c r="H52" s="109" t="s">
        <v>168</v>
      </c>
      <c r="I52" s="109" t="s">
        <v>156</v>
      </c>
      <c r="J52" s="109" t="s">
        <v>155</v>
      </c>
      <c r="K52" s="155" t="s">
        <v>330</v>
      </c>
      <c r="L52" s="155" t="s">
        <v>333</v>
      </c>
      <c r="M52" s="137">
        <v>1</v>
      </c>
      <c r="N52" s="155" t="s">
        <v>333</v>
      </c>
      <c r="O52" s="155"/>
      <c r="P52" s="155" t="s">
        <v>332</v>
      </c>
      <c r="Q52" s="155" t="s">
        <v>331</v>
      </c>
      <c r="R52" s="60">
        <v>1</v>
      </c>
      <c r="S52" s="69">
        <v>43061</v>
      </c>
      <c r="T52" s="138">
        <v>43425</v>
      </c>
      <c r="U52" s="157">
        <f t="shared" si="6"/>
        <v>52</v>
      </c>
      <c r="V52" s="158">
        <f t="shared" si="7"/>
        <v>100</v>
      </c>
      <c r="W52" s="158">
        <f t="shared" si="8"/>
        <v>1</v>
      </c>
      <c r="X52" s="159">
        <f t="shared" si="9"/>
        <v>52</v>
      </c>
      <c r="Y52" s="158">
        <f t="shared" si="10"/>
        <v>52</v>
      </c>
      <c r="Z52" s="158">
        <f t="shared" si="11"/>
        <v>52</v>
      </c>
      <c r="AA52" s="62" t="s">
        <v>761</v>
      </c>
      <c r="AB52" s="62" t="s">
        <v>763</v>
      </c>
      <c r="AC52" s="63" t="s">
        <v>735</v>
      </c>
      <c r="AD52" s="60"/>
      <c r="AE52" s="113"/>
      <c r="AF52" s="113"/>
      <c r="AG52" s="113"/>
      <c r="AH52" s="63"/>
      <c r="AI52" s="113"/>
      <c r="AJ52" s="193"/>
      <c r="AK52" s="192" t="s">
        <v>782</v>
      </c>
      <c r="AL52" s="160">
        <v>100</v>
      </c>
      <c r="AM52" s="160" t="s">
        <v>836</v>
      </c>
      <c r="AN52" s="155" t="s">
        <v>895</v>
      </c>
      <c r="AO52" s="63">
        <v>100</v>
      </c>
      <c r="AP52" s="63" t="s">
        <v>185</v>
      </c>
      <c r="AQ52" s="63" t="s">
        <v>520</v>
      </c>
      <c r="AR52" s="164">
        <v>5</v>
      </c>
      <c r="AS52" s="164">
        <v>1</v>
      </c>
    </row>
    <row r="53" spans="1:45" ht="81" customHeight="1" thickBot="1">
      <c r="A53" s="172">
        <v>45</v>
      </c>
      <c r="B53" s="109" t="s">
        <v>75</v>
      </c>
      <c r="C53" s="109" t="s">
        <v>160</v>
      </c>
      <c r="D53" s="109" t="s">
        <v>157</v>
      </c>
      <c r="E53" s="109" t="s">
        <v>773</v>
      </c>
      <c r="F53" s="109">
        <v>57</v>
      </c>
      <c r="G53" s="109" t="s">
        <v>169</v>
      </c>
      <c r="H53" s="109" t="s">
        <v>168</v>
      </c>
      <c r="I53" s="109" t="s">
        <v>156</v>
      </c>
      <c r="J53" s="109" t="s">
        <v>155</v>
      </c>
      <c r="K53" s="155" t="s">
        <v>330</v>
      </c>
      <c r="L53" s="155" t="s">
        <v>329</v>
      </c>
      <c r="M53" s="137">
        <v>2</v>
      </c>
      <c r="N53" s="155" t="s">
        <v>328</v>
      </c>
      <c r="O53" s="155"/>
      <c r="P53" s="155" t="s">
        <v>250</v>
      </c>
      <c r="Q53" s="155" t="s">
        <v>327</v>
      </c>
      <c r="R53" s="60">
        <v>0.01</v>
      </c>
      <c r="S53" s="69">
        <v>43061</v>
      </c>
      <c r="T53" s="138">
        <v>43425</v>
      </c>
      <c r="U53" s="157">
        <f t="shared" si="6"/>
        <v>52</v>
      </c>
      <c r="V53" s="158">
        <f t="shared" si="7"/>
        <v>100</v>
      </c>
      <c r="W53" s="158">
        <f t="shared" si="8"/>
        <v>1</v>
      </c>
      <c r="X53" s="159">
        <f t="shared" si="9"/>
        <v>52</v>
      </c>
      <c r="Y53" s="158">
        <f t="shared" si="10"/>
        <v>52</v>
      </c>
      <c r="Z53" s="158">
        <f t="shared" si="11"/>
        <v>52</v>
      </c>
      <c r="AA53" s="62" t="s">
        <v>761</v>
      </c>
      <c r="AB53" s="62" t="s">
        <v>763</v>
      </c>
      <c r="AC53" s="63" t="s">
        <v>735</v>
      </c>
      <c r="AD53" s="60"/>
      <c r="AE53" s="63"/>
      <c r="AF53" s="113"/>
      <c r="AG53" s="113"/>
      <c r="AH53" s="193"/>
      <c r="AI53" s="113"/>
      <c r="AJ53" s="113"/>
      <c r="AK53" s="192" t="s">
        <v>782</v>
      </c>
      <c r="AL53" s="160">
        <v>100</v>
      </c>
      <c r="AM53" s="160" t="s">
        <v>836</v>
      </c>
      <c r="AN53" s="155" t="s">
        <v>993</v>
      </c>
      <c r="AO53" s="63">
        <v>100</v>
      </c>
      <c r="AP53" s="63" t="s">
        <v>185</v>
      </c>
      <c r="AQ53" s="63" t="s">
        <v>520</v>
      </c>
      <c r="AR53" s="164">
        <v>5</v>
      </c>
      <c r="AS53" s="164">
        <v>1</v>
      </c>
    </row>
    <row r="54" spans="1:45" ht="81" customHeight="1" thickBot="1">
      <c r="A54" s="172">
        <v>46</v>
      </c>
      <c r="B54" s="109" t="s">
        <v>76</v>
      </c>
      <c r="C54" s="109" t="s">
        <v>184</v>
      </c>
      <c r="D54" s="109" t="s">
        <v>157</v>
      </c>
      <c r="E54" s="109" t="s">
        <v>773</v>
      </c>
      <c r="F54" s="109">
        <v>62</v>
      </c>
      <c r="G54" s="109" t="s">
        <v>169</v>
      </c>
      <c r="H54" s="163" t="s">
        <v>168</v>
      </c>
      <c r="I54" s="163" t="s">
        <v>192</v>
      </c>
      <c r="J54" s="109" t="s">
        <v>298</v>
      </c>
      <c r="K54" s="156" t="s">
        <v>297</v>
      </c>
      <c r="L54" s="156" t="s">
        <v>296</v>
      </c>
      <c r="M54" s="60">
        <v>1</v>
      </c>
      <c r="N54" s="156" t="s">
        <v>295</v>
      </c>
      <c r="O54" s="156"/>
      <c r="P54" s="156" t="s">
        <v>250</v>
      </c>
      <c r="Q54" s="156" t="s">
        <v>250</v>
      </c>
      <c r="R54" s="60">
        <v>100</v>
      </c>
      <c r="S54" s="69">
        <v>43143</v>
      </c>
      <c r="T54" s="69">
        <v>43465</v>
      </c>
      <c r="U54" s="157">
        <f t="shared" si="6"/>
        <v>46</v>
      </c>
      <c r="V54" s="158">
        <f t="shared" si="7"/>
        <v>100</v>
      </c>
      <c r="W54" s="158">
        <f t="shared" si="8"/>
        <v>1</v>
      </c>
      <c r="X54" s="159">
        <f t="shared" si="9"/>
        <v>46</v>
      </c>
      <c r="Y54" s="158">
        <f t="shared" si="10"/>
        <v>46</v>
      </c>
      <c r="Z54" s="158">
        <f t="shared" si="11"/>
        <v>46</v>
      </c>
      <c r="AA54" s="62" t="s">
        <v>761</v>
      </c>
      <c r="AB54" s="62" t="s">
        <v>764</v>
      </c>
      <c r="AC54" s="60" t="s">
        <v>244</v>
      </c>
      <c r="AD54" s="60"/>
      <c r="AE54" s="63"/>
      <c r="AF54" s="113"/>
      <c r="AG54" s="113"/>
      <c r="AH54" s="193"/>
      <c r="AI54" s="113"/>
      <c r="AJ54" s="113"/>
      <c r="AK54" s="63" t="s">
        <v>844</v>
      </c>
      <c r="AL54" s="160">
        <v>100</v>
      </c>
      <c r="AM54" s="160" t="s">
        <v>838</v>
      </c>
      <c r="AN54" s="156" t="s">
        <v>951</v>
      </c>
      <c r="AO54" s="63">
        <v>100</v>
      </c>
      <c r="AP54" s="63" t="s">
        <v>185</v>
      </c>
      <c r="AQ54" s="63" t="s">
        <v>520</v>
      </c>
      <c r="AR54" s="164">
        <v>5</v>
      </c>
      <c r="AS54" s="164">
        <v>1</v>
      </c>
    </row>
    <row r="55" spans="1:45" ht="81" customHeight="1" thickBot="1">
      <c r="A55" s="172">
        <v>47</v>
      </c>
      <c r="B55" s="109" t="s">
        <v>77</v>
      </c>
      <c r="C55" s="109" t="s">
        <v>184</v>
      </c>
      <c r="D55" s="109" t="s">
        <v>157</v>
      </c>
      <c r="E55" s="109" t="s">
        <v>773</v>
      </c>
      <c r="F55" s="109">
        <v>62</v>
      </c>
      <c r="G55" s="109" t="s">
        <v>169</v>
      </c>
      <c r="H55" s="163" t="s">
        <v>168</v>
      </c>
      <c r="I55" s="163" t="s">
        <v>192</v>
      </c>
      <c r="J55" s="109" t="s">
        <v>267</v>
      </c>
      <c r="K55" s="156" t="s">
        <v>270</v>
      </c>
      <c r="L55" s="156" t="s">
        <v>275</v>
      </c>
      <c r="M55" s="60">
        <v>1</v>
      </c>
      <c r="N55" s="156" t="s">
        <v>277</v>
      </c>
      <c r="O55" s="156"/>
      <c r="P55" s="156" t="s">
        <v>276</v>
      </c>
      <c r="Q55" s="156" t="s">
        <v>276</v>
      </c>
      <c r="R55" s="60">
        <v>100</v>
      </c>
      <c r="S55" s="69">
        <v>43143</v>
      </c>
      <c r="T55" s="69">
        <v>43465</v>
      </c>
      <c r="U55" s="157">
        <f t="shared" si="6"/>
        <v>46</v>
      </c>
      <c r="V55" s="158">
        <f t="shared" si="7"/>
        <v>100</v>
      </c>
      <c r="W55" s="158">
        <f t="shared" si="8"/>
        <v>1</v>
      </c>
      <c r="X55" s="159">
        <f t="shared" si="9"/>
        <v>46</v>
      </c>
      <c r="Y55" s="158">
        <f t="shared" si="10"/>
        <v>46</v>
      </c>
      <c r="Z55" s="158">
        <f t="shared" si="11"/>
        <v>46</v>
      </c>
      <c r="AA55" s="62" t="s">
        <v>761</v>
      </c>
      <c r="AB55" s="62" t="s">
        <v>764</v>
      </c>
      <c r="AC55" s="60" t="s">
        <v>271</v>
      </c>
      <c r="AD55" s="60"/>
      <c r="AE55" s="60"/>
      <c r="AF55" s="113"/>
      <c r="AG55" s="113"/>
      <c r="AH55" s="113"/>
      <c r="AI55" s="193"/>
      <c r="AJ55" s="113"/>
      <c r="AK55" s="63" t="s">
        <v>842</v>
      </c>
      <c r="AL55" s="160">
        <v>100</v>
      </c>
      <c r="AM55" s="160" t="s">
        <v>838</v>
      </c>
      <c r="AN55" s="156" t="str">
        <f t="shared" ref="AN55:AO56" si="12">+AK55</f>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v>
      </c>
      <c r="AO55" s="63">
        <v>100</v>
      </c>
      <c r="AP55" s="63" t="s">
        <v>185</v>
      </c>
      <c r="AQ55" s="63" t="s">
        <v>520</v>
      </c>
      <c r="AR55" s="164">
        <v>5</v>
      </c>
      <c r="AS55" s="164">
        <v>1</v>
      </c>
    </row>
    <row r="56" spans="1:45" ht="81" customHeight="1" thickBot="1">
      <c r="A56" s="172">
        <v>48</v>
      </c>
      <c r="B56" s="109" t="s">
        <v>78</v>
      </c>
      <c r="C56" s="109" t="s">
        <v>184</v>
      </c>
      <c r="D56" s="109" t="s">
        <v>157</v>
      </c>
      <c r="E56" s="109" t="s">
        <v>773</v>
      </c>
      <c r="F56" s="109">
        <v>62</v>
      </c>
      <c r="G56" s="109" t="s">
        <v>169</v>
      </c>
      <c r="H56" s="163" t="s">
        <v>168</v>
      </c>
      <c r="I56" s="163" t="s">
        <v>192</v>
      </c>
      <c r="J56" s="109" t="s">
        <v>267</v>
      </c>
      <c r="K56" s="156" t="s">
        <v>270</v>
      </c>
      <c r="L56" s="156" t="s">
        <v>275</v>
      </c>
      <c r="M56" s="60">
        <v>2</v>
      </c>
      <c r="N56" s="156" t="s">
        <v>274</v>
      </c>
      <c r="O56" s="156"/>
      <c r="P56" s="156" t="s">
        <v>273</v>
      </c>
      <c r="Q56" s="156" t="s">
        <v>272</v>
      </c>
      <c r="R56" s="60">
        <v>100</v>
      </c>
      <c r="S56" s="69">
        <v>43143</v>
      </c>
      <c r="T56" s="69">
        <v>43465</v>
      </c>
      <c r="U56" s="157">
        <f t="shared" si="6"/>
        <v>46</v>
      </c>
      <c r="V56" s="158">
        <f t="shared" si="7"/>
        <v>90</v>
      </c>
      <c r="W56" s="158">
        <f t="shared" si="8"/>
        <v>0.9</v>
      </c>
      <c r="X56" s="159">
        <f t="shared" si="9"/>
        <v>41.4</v>
      </c>
      <c r="Y56" s="158">
        <f t="shared" si="10"/>
        <v>41.4</v>
      </c>
      <c r="Z56" s="158">
        <f t="shared" si="11"/>
        <v>46</v>
      </c>
      <c r="AA56" s="62" t="s">
        <v>761</v>
      </c>
      <c r="AB56" s="62" t="s">
        <v>764</v>
      </c>
      <c r="AC56" s="60" t="s">
        <v>271</v>
      </c>
      <c r="AD56" s="60"/>
      <c r="AE56" s="63"/>
      <c r="AF56" s="113"/>
      <c r="AG56" s="113"/>
      <c r="AH56" s="193"/>
      <c r="AI56" s="113"/>
      <c r="AJ56" s="113" t="s">
        <v>855</v>
      </c>
      <c r="AK56" s="63" t="s">
        <v>845</v>
      </c>
      <c r="AL56" s="160">
        <v>90</v>
      </c>
      <c r="AM56" s="160" t="s">
        <v>838</v>
      </c>
      <c r="AN56" s="156" t="s">
        <v>952</v>
      </c>
      <c r="AO56" s="63">
        <f t="shared" si="12"/>
        <v>90</v>
      </c>
      <c r="AP56" s="63" t="s">
        <v>185</v>
      </c>
      <c r="AQ56" s="63" t="s">
        <v>520</v>
      </c>
      <c r="AR56" s="164">
        <v>5</v>
      </c>
      <c r="AS56" s="164">
        <v>1</v>
      </c>
    </row>
    <row r="57" spans="1:45" ht="81" customHeight="1" thickBot="1">
      <c r="A57" s="172">
        <v>49</v>
      </c>
      <c r="B57" s="109" t="s">
        <v>79</v>
      </c>
      <c r="C57" s="109" t="s">
        <v>184</v>
      </c>
      <c r="D57" s="109" t="s">
        <v>157</v>
      </c>
      <c r="E57" s="109" t="s">
        <v>773</v>
      </c>
      <c r="F57" s="109">
        <v>62</v>
      </c>
      <c r="G57" s="109" t="s">
        <v>169</v>
      </c>
      <c r="H57" s="109" t="s">
        <v>168</v>
      </c>
      <c r="I57" s="109" t="s">
        <v>192</v>
      </c>
      <c r="J57" s="109" t="s">
        <v>267</v>
      </c>
      <c r="K57" s="156" t="s">
        <v>270</v>
      </c>
      <c r="L57" s="156" t="s">
        <v>269</v>
      </c>
      <c r="M57" s="60">
        <v>3</v>
      </c>
      <c r="N57" s="156" t="s">
        <v>268</v>
      </c>
      <c r="O57" s="156"/>
      <c r="P57" s="156" t="s">
        <v>250</v>
      </c>
      <c r="Q57" s="156" t="s">
        <v>250</v>
      </c>
      <c r="R57" s="60">
        <v>100</v>
      </c>
      <c r="S57" s="69">
        <v>43143</v>
      </c>
      <c r="T57" s="69">
        <v>43465</v>
      </c>
      <c r="U57" s="157">
        <f t="shared" si="6"/>
        <v>46</v>
      </c>
      <c r="V57" s="158">
        <f t="shared" si="7"/>
        <v>100</v>
      </c>
      <c r="W57" s="158">
        <f t="shared" si="8"/>
        <v>1</v>
      </c>
      <c r="X57" s="159">
        <f t="shared" si="9"/>
        <v>46</v>
      </c>
      <c r="Y57" s="158">
        <f t="shared" si="10"/>
        <v>46</v>
      </c>
      <c r="Z57" s="158">
        <f t="shared" si="11"/>
        <v>46</v>
      </c>
      <c r="AA57" s="62" t="s">
        <v>761</v>
      </c>
      <c r="AB57" s="62" t="s">
        <v>114</v>
      </c>
      <c r="AC57" s="63" t="s">
        <v>731</v>
      </c>
      <c r="AD57" s="60"/>
      <c r="AE57" s="63"/>
      <c r="AF57" s="113"/>
      <c r="AG57" s="113"/>
      <c r="AH57" s="193"/>
      <c r="AI57" s="113"/>
      <c r="AJ57" s="113" t="s">
        <v>855</v>
      </c>
      <c r="AK57" s="63" t="s">
        <v>849</v>
      </c>
      <c r="AL57" s="160">
        <v>100</v>
      </c>
      <c r="AM57" s="160" t="s">
        <v>835</v>
      </c>
      <c r="AN57" s="156" t="s">
        <v>953</v>
      </c>
      <c r="AO57" s="63">
        <v>100</v>
      </c>
      <c r="AP57" s="63" t="s">
        <v>185</v>
      </c>
      <c r="AQ57" s="63" t="s">
        <v>520</v>
      </c>
      <c r="AR57" s="164">
        <v>5</v>
      </c>
      <c r="AS57" s="164">
        <v>1</v>
      </c>
    </row>
    <row r="58" spans="1:45" ht="81" customHeight="1" thickBot="1">
      <c r="A58" s="172">
        <v>50</v>
      </c>
      <c r="B58" s="109" t="s">
        <v>80</v>
      </c>
      <c r="C58" s="109" t="s">
        <v>184</v>
      </c>
      <c r="D58" s="109" t="s">
        <v>157</v>
      </c>
      <c r="E58" s="109" t="s">
        <v>773</v>
      </c>
      <c r="F58" s="109">
        <v>62</v>
      </c>
      <c r="G58" s="109" t="s">
        <v>169</v>
      </c>
      <c r="H58" s="163" t="s">
        <v>168</v>
      </c>
      <c r="I58" s="163" t="s">
        <v>192</v>
      </c>
      <c r="J58" s="109" t="s">
        <v>254</v>
      </c>
      <c r="K58" s="156" t="s">
        <v>253</v>
      </c>
      <c r="L58" s="156" t="s">
        <v>252</v>
      </c>
      <c r="M58" s="60">
        <v>1</v>
      </c>
      <c r="N58" s="156" t="s">
        <v>256</v>
      </c>
      <c r="O58" s="156"/>
      <c r="P58" s="156" t="s">
        <v>255</v>
      </c>
      <c r="Q58" s="156" t="s">
        <v>255</v>
      </c>
      <c r="R58" s="60">
        <v>100</v>
      </c>
      <c r="S58" s="69">
        <v>43143</v>
      </c>
      <c r="T58" s="69">
        <v>43465</v>
      </c>
      <c r="U58" s="157">
        <f t="shared" si="6"/>
        <v>46</v>
      </c>
      <c r="V58" s="158">
        <f t="shared" si="7"/>
        <v>100</v>
      </c>
      <c r="W58" s="158">
        <f t="shared" si="8"/>
        <v>1</v>
      </c>
      <c r="X58" s="159">
        <f t="shared" si="9"/>
        <v>46</v>
      </c>
      <c r="Y58" s="158">
        <f t="shared" si="10"/>
        <v>46</v>
      </c>
      <c r="Z58" s="158">
        <f t="shared" si="11"/>
        <v>46</v>
      </c>
      <c r="AA58" s="62" t="s">
        <v>761</v>
      </c>
      <c r="AB58" s="62" t="s">
        <v>764</v>
      </c>
      <c r="AC58" s="60" t="s">
        <v>244</v>
      </c>
      <c r="AD58" s="60"/>
      <c r="AE58" s="113"/>
      <c r="AF58" s="113"/>
      <c r="AG58" s="113"/>
      <c r="AH58" s="113"/>
      <c r="AI58" s="113"/>
      <c r="AJ58" s="113"/>
      <c r="AK58" s="63" t="s">
        <v>846</v>
      </c>
      <c r="AL58" s="160">
        <v>100</v>
      </c>
      <c r="AM58" s="160" t="s">
        <v>838</v>
      </c>
      <c r="AN58" s="156" t="str">
        <f t="shared" ref="AN58:AN60" si="13">+AK58</f>
        <v>La DGC mediante correo electronico de fecha 15/01/19 informó que el día 5/03/18 se suscribió el modificatorio 2 y prórroga 2 del convenio 1525 de 2016, con la CAR y Conservation International Foundation, documento que fue verificado.</v>
      </c>
      <c r="AO58" s="63">
        <v>100</v>
      </c>
      <c r="AP58" s="63" t="s">
        <v>185</v>
      </c>
      <c r="AQ58" s="63" t="s">
        <v>520</v>
      </c>
      <c r="AR58" s="164">
        <v>5</v>
      </c>
      <c r="AS58" s="164">
        <v>1</v>
      </c>
    </row>
    <row r="59" spans="1:45" ht="81" customHeight="1" thickBot="1">
      <c r="A59" s="172">
        <v>51</v>
      </c>
      <c r="B59" s="109" t="s">
        <v>81</v>
      </c>
      <c r="C59" s="109" t="s">
        <v>184</v>
      </c>
      <c r="D59" s="109" t="s">
        <v>157</v>
      </c>
      <c r="E59" s="109" t="s">
        <v>773</v>
      </c>
      <c r="F59" s="109">
        <v>62</v>
      </c>
      <c r="G59" s="109" t="s">
        <v>169</v>
      </c>
      <c r="H59" s="163" t="s">
        <v>168</v>
      </c>
      <c r="I59" s="163" t="s">
        <v>192</v>
      </c>
      <c r="J59" s="109" t="s">
        <v>254</v>
      </c>
      <c r="K59" s="156" t="s">
        <v>253</v>
      </c>
      <c r="L59" s="156" t="s">
        <v>252</v>
      </c>
      <c r="M59" s="60">
        <v>2</v>
      </c>
      <c r="N59" s="156" t="s">
        <v>251</v>
      </c>
      <c r="O59" s="156"/>
      <c r="P59" s="156" t="s">
        <v>250</v>
      </c>
      <c r="Q59" s="156" t="s">
        <v>249</v>
      </c>
      <c r="R59" s="60">
        <v>100</v>
      </c>
      <c r="S59" s="69">
        <v>43143</v>
      </c>
      <c r="T59" s="69">
        <v>43465</v>
      </c>
      <c r="U59" s="157">
        <f t="shared" si="6"/>
        <v>46</v>
      </c>
      <c r="V59" s="158">
        <f t="shared" si="7"/>
        <v>100</v>
      </c>
      <c r="W59" s="158">
        <f t="shared" si="8"/>
        <v>1</v>
      </c>
      <c r="X59" s="159">
        <f t="shared" si="9"/>
        <v>46</v>
      </c>
      <c r="Y59" s="158">
        <f t="shared" si="10"/>
        <v>46</v>
      </c>
      <c r="Z59" s="158">
        <f t="shared" si="11"/>
        <v>46</v>
      </c>
      <c r="AA59" s="62" t="s">
        <v>761</v>
      </c>
      <c r="AB59" s="62" t="s">
        <v>764</v>
      </c>
      <c r="AC59" s="60" t="s">
        <v>244</v>
      </c>
      <c r="AD59" s="60"/>
      <c r="AE59" s="113"/>
      <c r="AF59" s="113"/>
      <c r="AG59" s="113"/>
      <c r="AH59" s="113"/>
      <c r="AI59" s="113"/>
      <c r="AJ59" s="113"/>
      <c r="AK59" s="63" t="s">
        <v>847</v>
      </c>
      <c r="AL59" s="160">
        <v>100</v>
      </c>
      <c r="AM59" s="160" t="s">
        <v>838</v>
      </c>
      <c r="AN59" s="156" t="str">
        <f t="shared" si="13"/>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v>
      </c>
      <c r="AO59" s="63">
        <v>100</v>
      </c>
      <c r="AP59" s="63" t="s">
        <v>185</v>
      </c>
      <c r="AQ59" s="63" t="s">
        <v>520</v>
      </c>
      <c r="AR59" s="164">
        <v>5</v>
      </c>
      <c r="AS59" s="164">
        <v>1</v>
      </c>
    </row>
    <row r="60" spans="1:45" ht="81" customHeight="1" thickBot="1">
      <c r="A60" s="172">
        <v>52</v>
      </c>
      <c r="B60" s="109" t="s">
        <v>82</v>
      </c>
      <c r="C60" s="109" t="s">
        <v>184</v>
      </c>
      <c r="D60" s="109" t="s">
        <v>157</v>
      </c>
      <c r="E60" s="109" t="s">
        <v>773</v>
      </c>
      <c r="F60" s="109">
        <v>62</v>
      </c>
      <c r="G60" s="109" t="s">
        <v>169</v>
      </c>
      <c r="H60" s="163" t="s">
        <v>168</v>
      </c>
      <c r="I60" s="163" t="s">
        <v>192</v>
      </c>
      <c r="J60" s="109" t="s">
        <v>243</v>
      </c>
      <c r="K60" s="156" t="s">
        <v>248</v>
      </c>
      <c r="L60" s="156" t="s">
        <v>247</v>
      </c>
      <c r="M60" s="60">
        <v>1</v>
      </c>
      <c r="N60" s="156" t="s">
        <v>246</v>
      </c>
      <c r="O60" s="156"/>
      <c r="P60" s="156" t="s">
        <v>245</v>
      </c>
      <c r="Q60" s="156" t="s">
        <v>245</v>
      </c>
      <c r="R60" s="60">
        <v>100</v>
      </c>
      <c r="S60" s="69">
        <v>43143</v>
      </c>
      <c r="T60" s="69">
        <v>43465</v>
      </c>
      <c r="U60" s="157">
        <f t="shared" si="6"/>
        <v>46</v>
      </c>
      <c r="V60" s="158">
        <f t="shared" si="7"/>
        <v>100</v>
      </c>
      <c r="W60" s="158">
        <f t="shared" si="8"/>
        <v>1</v>
      </c>
      <c r="X60" s="159">
        <f t="shared" si="9"/>
        <v>46</v>
      </c>
      <c r="Y60" s="158">
        <f t="shared" si="10"/>
        <v>46</v>
      </c>
      <c r="Z60" s="158">
        <f t="shared" si="11"/>
        <v>46</v>
      </c>
      <c r="AA60" s="62" t="s">
        <v>761</v>
      </c>
      <c r="AB60" s="62" t="s">
        <v>764</v>
      </c>
      <c r="AC60" s="60" t="s">
        <v>244</v>
      </c>
      <c r="AD60" s="60"/>
      <c r="AE60" s="113"/>
      <c r="AF60" s="113"/>
      <c r="AG60" s="113"/>
      <c r="AH60" s="113"/>
      <c r="AI60" s="113"/>
      <c r="AJ60" s="113"/>
      <c r="AK60" s="63" t="s">
        <v>848</v>
      </c>
      <c r="AL60" s="160">
        <v>100</v>
      </c>
      <c r="AM60" s="160" t="s">
        <v>838</v>
      </c>
      <c r="AN60" s="156" t="str">
        <f t="shared" si="13"/>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v>
      </c>
      <c r="AO60" s="63">
        <v>100</v>
      </c>
      <c r="AP60" s="63" t="s">
        <v>185</v>
      </c>
      <c r="AQ60" s="63" t="s">
        <v>520</v>
      </c>
      <c r="AR60" s="164">
        <v>5</v>
      </c>
      <c r="AS60" s="164">
        <v>1</v>
      </c>
    </row>
    <row r="61" spans="1:45" ht="81" customHeight="1" thickBot="1">
      <c r="A61" s="172">
        <v>53</v>
      </c>
      <c r="B61" s="109" t="s">
        <v>83</v>
      </c>
      <c r="C61" s="109" t="s">
        <v>184</v>
      </c>
      <c r="D61" s="109" t="s">
        <v>157</v>
      </c>
      <c r="E61" s="109" t="s">
        <v>773</v>
      </c>
      <c r="F61" s="109">
        <v>62</v>
      </c>
      <c r="G61" s="109" t="s">
        <v>169</v>
      </c>
      <c r="H61" s="109" t="s">
        <v>168</v>
      </c>
      <c r="I61" s="109" t="s">
        <v>192</v>
      </c>
      <c r="J61" s="109" t="s">
        <v>226</v>
      </c>
      <c r="K61" s="156" t="s">
        <v>225</v>
      </c>
      <c r="L61" s="156" t="s">
        <v>224</v>
      </c>
      <c r="M61" s="60">
        <v>1</v>
      </c>
      <c r="N61" s="156" t="s">
        <v>223</v>
      </c>
      <c r="O61" s="156"/>
      <c r="P61" s="156" t="s">
        <v>222</v>
      </c>
      <c r="Q61" s="156" t="s">
        <v>221</v>
      </c>
      <c r="R61" s="60">
        <v>100</v>
      </c>
      <c r="S61" s="69">
        <v>43143</v>
      </c>
      <c r="T61" s="69">
        <v>43465</v>
      </c>
      <c r="U61" s="157">
        <f t="shared" si="6"/>
        <v>46</v>
      </c>
      <c r="V61" s="158">
        <f t="shared" si="7"/>
        <v>100</v>
      </c>
      <c r="W61" s="158">
        <f t="shared" si="8"/>
        <v>1</v>
      </c>
      <c r="X61" s="159">
        <f t="shared" si="9"/>
        <v>46</v>
      </c>
      <c r="Y61" s="158">
        <f t="shared" si="10"/>
        <v>46</v>
      </c>
      <c r="Z61" s="158">
        <f t="shared" si="11"/>
        <v>46</v>
      </c>
      <c r="AA61" s="62" t="s">
        <v>761</v>
      </c>
      <c r="AB61" s="62" t="s">
        <v>767</v>
      </c>
      <c r="AC61" s="63" t="s">
        <v>724</v>
      </c>
      <c r="AD61" s="60"/>
      <c r="AE61" s="113"/>
      <c r="AF61" s="113"/>
      <c r="AG61" s="113"/>
      <c r="AH61" s="193"/>
      <c r="AI61" s="193"/>
      <c r="AJ61" s="113"/>
      <c r="AK61" s="63" t="s">
        <v>782</v>
      </c>
      <c r="AL61" s="160">
        <v>100</v>
      </c>
      <c r="AM61" s="160" t="s">
        <v>837</v>
      </c>
      <c r="AN61" s="166" t="s">
        <v>954</v>
      </c>
      <c r="AO61" s="63">
        <v>100</v>
      </c>
      <c r="AP61" s="63" t="s">
        <v>185</v>
      </c>
      <c r="AQ61" s="63" t="s">
        <v>520</v>
      </c>
      <c r="AR61" s="164">
        <v>5</v>
      </c>
      <c r="AS61" s="164">
        <v>1</v>
      </c>
    </row>
    <row r="62" spans="1:45" ht="81" customHeight="1" thickBot="1">
      <c r="A62" s="172">
        <v>54</v>
      </c>
      <c r="B62" s="109" t="s">
        <v>84</v>
      </c>
      <c r="C62" s="109" t="s">
        <v>184</v>
      </c>
      <c r="D62" s="109" t="s">
        <v>157</v>
      </c>
      <c r="E62" s="109" t="s">
        <v>773</v>
      </c>
      <c r="F62" s="109">
        <v>62</v>
      </c>
      <c r="G62" s="109" t="s">
        <v>169</v>
      </c>
      <c r="H62" s="109" t="s">
        <v>168</v>
      </c>
      <c r="I62" s="109" t="s">
        <v>192</v>
      </c>
      <c r="J62" s="109" t="s">
        <v>217</v>
      </c>
      <c r="K62" s="156" t="s">
        <v>216</v>
      </c>
      <c r="L62" s="156" t="s">
        <v>215</v>
      </c>
      <c r="M62" s="60">
        <v>1</v>
      </c>
      <c r="N62" s="156" t="s">
        <v>220</v>
      </c>
      <c r="O62" s="156"/>
      <c r="P62" s="156" t="s">
        <v>219</v>
      </c>
      <c r="Q62" s="156" t="s">
        <v>218</v>
      </c>
      <c r="R62" s="60">
        <v>100</v>
      </c>
      <c r="S62" s="69">
        <v>43143</v>
      </c>
      <c r="T62" s="69">
        <v>43465</v>
      </c>
      <c r="U62" s="157">
        <f t="shared" si="6"/>
        <v>46</v>
      </c>
      <c r="V62" s="158">
        <f t="shared" si="7"/>
        <v>100</v>
      </c>
      <c r="W62" s="158">
        <f t="shared" si="8"/>
        <v>1</v>
      </c>
      <c r="X62" s="159">
        <f t="shared" si="9"/>
        <v>46</v>
      </c>
      <c r="Y62" s="158">
        <f t="shared" si="10"/>
        <v>46</v>
      </c>
      <c r="Z62" s="158">
        <f t="shared" si="11"/>
        <v>46</v>
      </c>
      <c r="AA62" s="62" t="s">
        <v>761</v>
      </c>
      <c r="AB62" s="62" t="s">
        <v>767</v>
      </c>
      <c r="AC62" s="63" t="s">
        <v>734</v>
      </c>
      <c r="AD62" s="60"/>
      <c r="AE62" s="63"/>
      <c r="AF62" s="113"/>
      <c r="AG62" s="113"/>
      <c r="AH62" s="193"/>
      <c r="AI62" s="193"/>
      <c r="AJ62" s="113"/>
      <c r="AK62" s="63" t="s">
        <v>772</v>
      </c>
      <c r="AL62" s="160">
        <v>100</v>
      </c>
      <c r="AM62" s="160" t="s">
        <v>837</v>
      </c>
      <c r="AN62" s="167" t="s">
        <v>919</v>
      </c>
      <c r="AO62" s="63">
        <v>100</v>
      </c>
      <c r="AP62" s="63" t="s">
        <v>185</v>
      </c>
      <c r="AQ62" s="63" t="s">
        <v>520</v>
      </c>
      <c r="AR62" s="164">
        <v>5</v>
      </c>
      <c r="AS62" s="164">
        <v>1</v>
      </c>
    </row>
    <row r="63" spans="1:45" ht="81" customHeight="1" thickBot="1">
      <c r="A63" s="172">
        <v>55</v>
      </c>
      <c r="B63" s="109" t="s">
        <v>85</v>
      </c>
      <c r="C63" s="109" t="s">
        <v>184</v>
      </c>
      <c r="D63" s="109" t="s">
        <v>157</v>
      </c>
      <c r="E63" s="109" t="s">
        <v>773</v>
      </c>
      <c r="F63" s="109">
        <v>62</v>
      </c>
      <c r="G63" s="109" t="s">
        <v>169</v>
      </c>
      <c r="H63" s="109" t="s">
        <v>168</v>
      </c>
      <c r="I63" s="109" t="s">
        <v>192</v>
      </c>
      <c r="J63" s="109" t="s">
        <v>217</v>
      </c>
      <c r="K63" s="156" t="s">
        <v>216</v>
      </c>
      <c r="L63" s="156" t="s">
        <v>215</v>
      </c>
      <c r="M63" s="60">
        <v>2</v>
      </c>
      <c r="N63" s="156" t="s">
        <v>214</v>
      </c>
      <c r="O63" s="156"/>
      <c r="P63" s="156" t="s">
        <v>213</v>
      </c>
      <c r="Q63" s="156" t="s">
        <v>212</v>
      </c>
      <c r="R63" s="60">
        <v>100</v>
      </c>
      <c r="S63" s="69">
        <v>43160</v>
      </c>
      <c r="T63" s="69">
        <v>43465</v>
      </c>
      <c r="U63" s="157">
        <f t="shared" si="6"/>
        <v>43.571428571428569</v>
      </c>
      <c r="V63" s="158">
        <f t="shared" si="7"/>
        <v>100</v>
      </c>
      <c r="W63" s="158">
        <f t="shared" si="8"/>
        <v>1</v>
      </c>
      <c r="X63" s="159">
        <f t="shared" si="9"/>
        <v>43.571428571428569</v>
      </c>
      <c r="Y63" s="158">
        <f t="shared" si="10"/>
        <v>43.571428571428569</v>
      </c>
      <c r="Z63" s="158">
        <f t="shared" si="11"/>
        <v>43.571428571428569</v>
      </c>
      <c r="AA63" s="62" t="s">
        <v>761</v>
      </c>
      <c r="AB63" s="62" t="s">
        <v>767</v>
      </c>
      <c r="AC63" s="63" t="s">
        <v>734</v>
      </c>
      <c r="AD63" s="60"/>
      <c r="AE63" s="113"/>
      <c r="AF63" s="113"/>
      <c r="AG63" s="113"/>
      <c r="AH63" s="113"/>
      <c r="AI63" s="193"/>
      <c r="AJ63" s="113"/>
      <c r="AK63" s="63" t="s">
        <v>772</v>
      </c>
      <c r="AL63" s="160">
        <v>100</v>
      </c>
      <c r="AM63" s="160" t="s">
        <v>837</v>
      </c>
      <c r="AN63" s="167" t="s">
        <v>955</v>
      </c>
      <c r="AO63" s="63">
        <v>100</v>
      </c>
      <c r="AP63" s="63" t="s">
        <v>185</v>
      </c>
      <c r="AQ63" s="63" t="s">
        <v>520</v>
      </c>
      <c r="AR63" s="164">
        <v>5</v>
      </c>
      <c r="AS63" s="164">
        <v>1</v>
      </c>
    </row>
    <row r="64" spans="1:45" ht="81" customHeight="1" thickBot="1">
      <c r="A64" s="172">
        <v>56</v>
      </c>
      <c r="B64" s="109" t="s">
        <v>86</v>
      </c>
      <c r="C64" s="109" t="s">
        <v>184</v>
      </c>
      <c r="D64" s="109" t="s">
        <v>157</v>
      </c>
      <c r="E64" s="109" t="s">
        <v>773</v>
      </c>
      <c r="F64" s="109">
        <v>62</v>
      </c>
      <c r="G64" s="109" t="s">
        <v>169</v>
      </c>
      <c r="H64" s="109" t="s">
        <v>168</v>
      </c>
      <c r="I64" s="109" t="s">
        <v>192</v>
      </c>
      <c r="J64" s="109" t="s">
        <v>206</v>
      </c>
      <c r="K64" s="156" t="s">
        <v>211</v>
      </c>
      <c r="L64" s="156" t="s">
        <v>210</v>
      </c>
      <c r="M64" s="60">
        <v>1</v>
      </c>
      <c r="N64" s="156" t="s">
        <v>209</v>
      </c>
      <c r="O64" s="156"/>
      <c r="P64" s="156" t="s">
        <v>208</v>
      </c>
      <c r="Q64" s="156" t="s">
        <v>207</v>
      </c>
      <c r="R64" s="60">
        <v>100</v>
      </c>
      <c r="S64" s="69">
        <v>43143</v>
      </c>
      <c r="T64" s="69">
        <v>43465</v>
      </c>
      <c r="U64" s="157">
        <f t="shared" si="6"/>
        <v>46</v>
      </c>
      <c r="V64" s="158">
        <f t="shared" si="7"/>
        <v>100</v>
      </c>
      <c r="W64" s="158">
        <f t="shared" si="8"/>
        <v>1</v>
      </c>
      <c r="X64" s="159">
        <f t="shared" si="9"/>
        <v>46</v>
      </c>
      <c r="Y64" s="158">
        <f t="shared" si="10"/>
        <v>46</v>
      </c>
      <c r="Z64" s="158">
        <f t="shared" si="11"/>
        <v>46</v>
      </c>
      <c r="AA64" s="62" t="s">
        <v>761</v>
      </c>
      <c r="AB64" s="62" t="s">
        <v>767</v>
      </c>
      <c r="AC64" s="63" t="s">
        <v>724</v>
      </c>
      <c r="AD64" s="60"/>
      <c r="AE64" s="113"/>
      <c r="AF64" s="113"/>
      <c r="AG64" s="113"/>
      <c r="AH64" s="113"/>
      <c r="AI64" s="113"/>
      <c r="AJ64" s="113"/>
      <c r="AK64" s="63" t="s">
        <v>782</v>
      </c>
      <c r="AL64" s="160">
        <v>100</v>
      </c>
      <c r="AM64" s="160" t="s">
        <v>837</v>
      </c>
      <c r="AN64" s="166" t="s">
        <v>882</v>
      </c>
      <c r="AO64" s="63">
        <v>100</v>
      </c>
      <c r="AP64" s="63" t="s">
        <v>185</v>
      </c>
      <c r="AQ64" s="63" t="s">
        <v>520</v>
      </c>
      <c r="AR64" s="164">
        <v>5</v>
      </c>
      <c r="AS64" s="164">
        <v>1</v>
      </c>
    </row>
    <row r="65" spans="1:45" ht="81" customHeight="1" thickBot="1">
      <c r="A65" s="172">
        <v>57</v>
      </c>
      <c r="B65" s="109" t="s">
        <v>87</v>
      </c>
      <c r="C65" s="109" t="s">
        <v>184</v>
      </c>
      <c r="D65" s="109" t="s">
        <v>157</v>
      </c>
      <c r="E65" s="109" t="s">
        <v>773</v>
      </c>
      <c r="F65" s="109">
        <v>62</v>
      </c>
      <c r="G65" s="109" t="s">
        <v>169</v>
      </c>
      <c r="H65" s="109" t="s">
        <v>176</v>
      </c>
      <c r="I65" s="109" t="s">
        <v>183</v>
      </c>
      <c r="J65" s="109" t="s">
        <v>166</v>
      </c>
      <c r="K65" s="156" t="s">
        <v>182</v>
      </c>
      <c r="L65" s="156" t="s">
        <v>181</v>
      </c>
      <c r="M65" s="60">
        <v>1</v>
      </c>
      <c r="N65" s="156" t="s">
        <v>180</v>
      </c>
      <c r="O65" s="156"/>
      <c r="P65" s="156" t="s">
        <v>179</v>
      </c>
      <c r="Q65" s="156" t="s">
        <v>178</v>
      </c>
      <c r="R65" s="60">
        <v>100</v>
      </c>
      <c r="S65" s="69">
        <v>43143</v>
      </c>
      <c r="T65" s="69">
        <v>43465</v>
      </c>
      <c r="U65" s="157">
        <f t="shared" si="6"/>
        <v>46</v>
      </c>
      <c r="V65" s="158">
        <f t="shared" si="7"/>
        <v>86</v>
      </c>
      <c r="W65" s="158">
        <f t="shared" si="8"/>
        <v>0.86</v>
      </c>
      <c r="X65" s="159">
        <f t="shared" si="9"/>
        <v>39.56</v>
      </c>
      <c r="Y65" s="158">
        <f t="shared" si="10"/>
        <v>39.56</v>
      </c>
      <c r="Z65" s="158">
        <f t="shared" si="11"/>
        <v>46</v>
      </c>
      <c r="AA65" s="62" t="s">
        <v>761</v>
      </c>
      <c r="AB65" s="62" t="s">
        <v>767</v>
      </c>
      <c r="AC65" s="63" t="s">
        <v>724</v>
      </c>
      <c r="AD65" s="60"/>
      <c r="AE65" s="113"/>
      <c r="AF65" s="113"/>
      <c r="AG65" s="113"/>
      <c r="AH65" s="113"/>
      <c r="AI65" s="113"/>
      <c r="AJ65" s="113"/>
      <c r="AK65" s="63" t="s">
        <v>772</v>
      </c>
      <c r="AL65" s="160">
        <v>86</v>
      </c>
      <c r="AM65" s="160" t="s">
        <v>837</v>
      </c>
      <c r="AN65" s="166" t="s">
        <v>883</v>
      </c>
      <c r="AO65" s="63">
        <v>86</v>
      </c>
      <c r="AP65" s="63" t="s">
        <v>149</v>
      </c>
      <c r="AQ65" s="63" t="s">
        <v>520</v>
      </c>
      <c r="AR65" s="164">
        <v>5</v>
      </c>
      <c r="AS65" s="164">
        <v>1</v>
      </c>
    </row>
    <row r="66" spans="1:45" ht="81" customHeight="1" thickBot="1">
      <c r="A66" s="172">
        <v>58</v>
      </c>
      <c r="B66" s="109" t="s">
        <v>88</v>
      </c>
      <c r="C66" s="109" t="s">
        <v>160</v>
      </c>
      <c r="D66" s="109" t="s">
        <v>157</v>
      </c>
      <c r="E66" s="109" t="s">
        <v>773</v>
      </c>
      <c r="F66" s="109">
        <v>57</v>
      </c>
      <c r="G66" s="109" t="s">
        <v>169</v>
      </c>
      <c r="H66" s="109" t="s">
        <v>168</v>
      </c>
      <c r="I66" s="109" t="s">
        <v>167</v>
      </c>
      <c r="J66" s="109" t="s">
        <v>166</v>
      </c>
      <c r="K66" s="155" t="s">
        <v>165</v>
      </c>
      <c r="L66" s="155" t="s">
        <v>164</v>
      </c>
      <c r="M66" s="137">
        <v>1</v>
      </c>
      <c r="N66" s="155" t="s">
        <v>163</v>
      </c>
      <c r="O66" s="155"/>
      <c r="P66" s="155" t="s">
        <v>162</v>
      </c>
      <c r="Q66" s="155" t="s">
        <v>161</v>
      </c>
      <c r="R66" s="60">
        <v>1</v>
      </c>
      <c r="S66" s="69">
        <v>43061</v>
      </c>
      <c r="T66" s="138">
        <v>43425</v>
      </c>
      <c r="U66" s="157">
        <f t="shared" si="6"/>
        <v>52</v>
      </c>
      <c r="V66" s="158">
        <f t="shared" si="7"/>
        <v>100</v>
      </c>
      <c r="W66" s="158">
        <f t="shared" si="8"/>
        <v>1</v>
      </c>
      <c r="X66" s="159">
        <f t="shared" si="9"/>
        <v>52</v>
      </c>
      <c r="Y66" s="158">
        <f t="shared" si="10"/>
        <v>52</v>
      </c>
      <c r="Z66" s="158">
        <f t="shared" si="11"/>
        <v>52</v>
      </c>
      <c r="AA66" s="62" t="s">
        <v>761</v>
      </c>
      <c r="AB66" s="62" t="s">
        <v>763</v>
      </c>
      <c r="AC66" s="63" t="s">
        <v>735</v>
      </c>
      <c r="AD66" s="60"/>
      <c r="AE66" s="113"/>
      <c r="AF66" s="113"/>
      <c r="AG66" s="113"/>
      <c r="AH66" s="113"/>
      <c r="AI66" s="113"/>
      <c r="AJ66" s="113"/>
      <c r="AK66" s="63" t="s">
        <v>782</v>
      </c>
      <c r="AL66" s="160">
        <v>100</v>
      </c>
      <c r="AM66" s="160" t="s">
        <v>836</v>
      </c>
      <c r="AN66" s="155" t="s">
        <v>907</v>
      </c>
      <c r="AO66" s="63">
        <v>100</v>
      </c>
      <c r="AP66" s="63" t="s">
        <v>185</v>
      </c>
      <c r="AQ66" s="63" t="s">
        <v>520</v>
      </c>
      <c r="AR66" s="164">
        <v>5</v>
      </c>
      <c r="AS66" s="164">
        <v>1</v>
      </c>
    </row>
    <row r="67" spans="1:45" ht="81" customHeight="1" thickBot="1">
      <c r="A67" s="172">
        <v>59</v>
      </c>
      <c r="B67" s="109" t="s">
        <v>89</v>
      </c>
      <c r="C67" s="205">
        <v>43361</v>
      </c>
      <c r="D67" s="109" t="s">
        <v>157</v>
      </c>
      <c r="E67" s="109" t="s">
        <v>541</v>
      </c>
      <c r="F67" s="109">
        <v>54</v>
      </c>
      <c r="G67" s="109" t="s">
        <v>401</v>
      </c>
      <c r="H67" s="163" t="s">
        <v>739</v>
      </c>
      <c r="I67" s="163" t="s">
        <v>738</v>
      </c>
      <c r="J67" s="109" t="s">
        <v>529</v>
      </c>
      <c r="K67" s="156" t="s">
        <v>740</v>
      </c>
      <c r="L67" s="156" t="s">
        <v>542</v>
      </c>
      <c r="M67" s="60">
        <v>1</v>
      </c>
      <c r="N67" s="156" t="s">
        <v>543</v>
      </c>
      <c r="O67" s="156"/>
      <c r="P67" s="156" t="s">
        <v>544</v>
      </c>
      <c r="Q67" s="156" t="s">
        <v>545</v>
      </c>
      <c r="R67" s="60">
        <v>1</v>
      </c>
      <c r="S67" s="69">
        <v>43374</v>
      </c>
      <c r="T67" s="69">
        <v>43725</v>
      </c>
      <c r="U67" s="157">
        <f t="shared" si="6"/>
        <v>50.142857142857146</v>
      </c>
      <c r="V67" s="158">
        <f t="shared" si="7"/>
        <v>0</v>
      </c>
      <c r="W67" s="158">
        <f t="shared" si="8"/>
        <v>0</v>
      </c>
      <c r="X67" s="159">
        <f t="shared" si="9"/>
        <v>0</v>
      </c>
      <c r="Y67" s="158">
        <f t="shared" si="10"/>
        <v>0</v>
      </c>
      <c r="Z67" s="158">
        <f t="shared" si="11"/>
        <v>0</v>
      </c>
      <c r="AA67" s="62" t="s">
        <v>761</v>
      </c>
      <c r="AB67" s="62" t="s">
        <v>764</v>
      </c>
      <c r="AC67" s="63" t="s">
        <v>726</v>
      </c>
      <c r="AD67" s="60"/>
      <c r="AE67" s="113"/>
      <c r="AF67" s="113"/>
      <c r="AG67" s="113"/>
      <c r="AH67" s="113"/>
      <c r="AI67" s="113"/>
      <c r="AJ67" s="113"/>
      <c r="AK67" s="63"/>
      <c r="AL67" s="160">
        <v>0</v>
      </c>
      <c r="AM67" s="160" t="s">
        <v>838</v>
      </c>
      <c r="AN67" s="156" t="s">
        <v>931</v>
      </c>
      <c r="AO67" s="63">
        <v>0</v>
      </c>
      <c r="AP67" s="63" t="s">
        <v>159</v>
      </c>
      <c r="AQ67" s="63" t="s">
        <v>520</v>
      </c>
      <c r="AR67" s="164"/>
      <c r="AS67" s="164"/>
    </row>
    <row r="68" spans="1:45" ht="81" customHeight="1" thickBot="1">
      <c r="A68" s="172">
        <v>60</v>
      </c>
      <c r="B68" s="109" t="s">
        <v>90</v>
      </c>
      <c r="C68" s="205">
        <v>43361</v>
      </c>
      <c r="D68" s="109" t="s">
        <v>157</v>
      </c>
      <c r="E68" s="109" t="s">
        <v>541</v>
      </c>
      <c r="F68" s="109">
        <v>54</v>
      </c>
      <c r="G68" s="109" t="s">
        <v>401</v>
      </c>
      <c r="H68" s="163" t="s">
        <v>739</v>
      </c>
      <c r="I68" s="163" t="s">
        <v>738</v>
      </c>
      <c r="J68" s="109" t="s">
        <v>529</v>
      </c>
      <c r="K68" s="156" t="s">
        <v>740</v>
      </c>
      <c r="L68" s="156" t="s">
        <v>542</v>
      </c>
      <c r="M68" s="60">
        <v>2</v>
      </c>
      <c r="N68" s="156" t="s">
        <v>546</v>
      </c>
      <c r="O68" s="156"/>
      <c r="P68" s="156" t="s">
        <v>547</v>
      </c>
      <c r="Q68" s="156" t="s">
        <v>548</v>
      </c>
      <c r="R68" s="60">
        <v>4</v>
      </c>
      <c r="S68" s="69">
        <v>43374</v>
      </c>
      <c r="T68" s="69">
        <v>43725</v>
      </c>
      <c r="U68" s="157">
        <f t="shared" si="6"/>
        <v>50.142857142857146</v>
      </c>
      <c r="V68" s="158">
        <f t="shared" si="7"/>
        <v>0</v>
      </c>
      <c r="W68" s="158">
        <f t="shared" si="8"/>
        <v>0</v>
      </c>
      <c r="X68" s="159">
        <f t="shared" si="9"/>
        <v>0</v>
      </c>
      <c r="Y68" s="158">
        <f t="shared" si="10"/>
        <v>0</v>
      </c>
      <c r="Z68" s="158">
        <f t="shared" si="11"/>
        <v>0</v>
      </c>
      <c r="AA68" s="62" t="s">
        <v>761</v>
      </c>
      <c r="AB68" s="62" t="s">
        <v>764</v>
      </c>
      <c r="AC68" s="63" t="s">
        <v>726</v>
      </c>
      <c r="AD68" s="60"/>
      <c r="AE68" s="113"/>
      <c r="AF68" s="113"/>
      <c r="AG68" s="113"/>
      <c r="AH68" s="113"/>
      <c r="AI68" s="113"/>
      <c r="AJ68" s="113"/>
      <c r="AK68" s="63"/>
      <c r="AL68" s="160">
        <v>0</v>
      </c>
      <c r="AM68" s="160" t="s">
        <v>838</v>
      </c>
      <c r="AN68" s="156" t="s">
        <v>931</v>
      </c>
      <c r="AO68" s="63">
        <v>0</v>
      </c>
      <c r="AP68" s="63" t="s">
        <v>159</v>
      </c>
      <c r="AQ68" s="63" t="s">
        <v>520</v>
      </c>
      <c r="AR68" s="164"/>
      <c r="AS68" s="164"/>
    </row>
    <row r="69" spans="1:45" ht="81" customHeight="1" thickBot="1">
      <c r="A69" s="172">
        <v>61</v>
      </c>
      <c r="B69" s="109" t="s">
        <v>91</v>
      </c>
      <c r="C69" s="205">
        <v>43361</v>
      </c>
      <c r="D69" s="109" t="s">
        <v>157</v>
      </c>
      <c r="E69" s="109" t="s">
        <v>541</v>
      </c>
      <c r="F69" s="109">
        <v>54</v>
      </c>
      <c r="G69" s="109" t="s">
        <v>401</v>
      </c>
      <c r="H69" s="163" t="s">
        <v>739</v>
      </c>
      <c r="I69" s="163" t="s">
        <v>738</v>
      </c>
      <c r="J69" s="109" t="s">
        <v>531</v>
      </c>
      <c r="K69" s="156" t="s">
        <v>745</v>
      </c>
      <c r="L69" s="156" t="s">
        <v>549</v>
      </c>
      <c r="M69" s="60">
        <v>1</v>
      </c>
      <c r="N69" s="156" t="s">
        <v>550</v>
      </c>
      <c r="O69" s="156"/>
      <c r="P69" s="156" t="s">
        <v>551</v>
      </c>
      <c r="Q69" s="156" t="s">
        <v>552</v>
      </c>
      <c r="R69" s="60">
        <v>1</v>
      </c>
      <c r="S69" s="69">
        <v>43374</v>
      </c>
      <c r="T69" s="69">
        <v>43725</v>
      </c>
      <c r="U69" s="157">
        <f t="shared" si="6"/>
        <v>50.142857142857146</v>
      </c>
      <c r="V69" s="158">
        <f t="shared" si="7"/>
        <v>0</v>
      </c>
      <c r="W69" s="158">
        <f t="shared" si="8"/>
        <v>0</v>
      </c>
      <c r="X69" s="159">
        <f t="shared" si="9"/>
        <v>0</v>
      </c>
      <c r="Y69" s="158">
        <f t="shared" si="10"/>
        <v>0</v>
      </c>
      <c r="Z69" s="158">
        <f t="shared" si="11"/>
        <v>0</v>
      </c>
      <c r="AA69" s="62" t="s">
        <v>761</v>
      </c>
      <c r="AB69" s="62" t="s">
        <v>764</v>
      </c>
      <c r="AC69" s="63" t="s">
        <v>725</v>
      </c>
      <c r="AD69" s="60"/>
      <c r="AE69" s="113"/>
      <c r="AF69" s="113"/>
      <c r="AG69" s="113"/>
      <c r="AH69" s="113"/>
      <c r="AI69" s="113"/>
      <c r="AJ69" s="113"/>
      <c r="AK69" s="63" t="s">
        <v>782</v>
      </c>
      <c r="AL69" s="160">
        <v>0</v>
      </c>
      <c r="AM69" s="160" t="s">
        <v>838</v>
      </c>
      <c r="AN69" s="156" t="s">
        <v>932</v>
      </c>
      <c r="AO69" s="63">
        <v>0</v>
      </c>
      <c r="AP69" s="63" t="s">
        <v>159</v>
      </c>
      <c r="AQ69" s="63" t="s">
        <v>520</v>
      </c>
      <c r="AR69" s="164"/>
      <c r="AS69" s="164"/>
    </row>
    <row r="70" spans="1:45" ht="81" customHeight="1" thickBot="1">
      <c r="A70" s="172">
        <v>62</v>
      </c>
      <c r="B70" s="109" t="s">
        <v>92</v>
      </c>
      <c r="C70" s="205">
        <v>43361</v>
      </c>
      <c r="D70" s="109" t="s">
        <v>157</v>
      </c>
      <c r="E70" s="109" t="s">
        <v>541</v>
      </c>
      <c r="F70" s="109">
        <v>54</v>
      </c>
      <c r="G70" s="109" t="s">
        <v>401</v>
      </c>
      <c r="H70" s="163" t="s">
        <v>739</v>
      </c>
      <c r="I70" s="163" t="s">
        <v>738</v>
      </c>
      <c r="J70" s="109" t="s">
        <v>532</v>
      </c>
      <c r="K70" s="156" t="s">
        <v>746</v>
      </c>
      <c r="L70" s="156" t="s">
        <v>553</v>
      </c>
      <c r="M70" s="60">
        <v>1</v>
      </c>
      <c r="N70" s="156" t="s">
        <v>554</v>
      </c>
      <c r="O70" s="156"/>
      <c r="P70" s="156" t="s">
        <v>555</v>
      </c>
      <c r="Q70" s="156" t="s">
        <v>556</v>
      </c>
      <c r="R70" s="60">
        <v>1</v>
      </c>
      <c r="S70" s="69">
        <v>43374</v>
      </c>
      <c r="T70" s="69">
        <v>43725</v>
      </c>
      <c r="U70" s="157">
        <f t="shared" si="6"/>
        <v>50.142857142857146</v>
      </c>
      <c r="V70" s="158">
        <f t="shared" si="7"/>
        <v>0</v>
      </c>
      <c r="W70" s="158">
        <f t="shared" si="8"/>
        <v>0</v>
      </c>
      <c r="X70" s="159">
        <f t="shared" si="9"/>
        <v>0</v>
      </c>
      <c r="Y70" s="158">
        <f t="shared" si="10"/>
        <v>0</v>
      </c>
      <c r="Z70" s="158">
        <f t="shared" si="11"/>
        <v>0</v>
      </c>
      <c r="AA70" s="62" t="s">
        <v>761</v>
      </c>
      <c r="AB70" s="62" t="s">
        <v>764</v>
      </c>
      <c r="AC70" s="63" t="s">
        <v>725</v>
      </c>
      <c r="AD70" s="60"/>
      <c r="AE70" s="113"/>
      <c r="AF70" s="113"/>
      <c r="AG70" s="113"/>
      <c r="AH70" s="113"/>
      <c r="AI70" s="113"/>
      <c r="AJ70" s="113"/>
      <c r="AK70" s="63" t="s">
        <v>782</v>
      </c>
      <c r="AL70" s="160">
        <v>0</v>
      </c>
      <c r="AM70" s="160" t="s">
        <v>838</v>
      </c>
      <c r="AN70" s="156" t="s">
        <v>932</v>
      </c>
      <c r="AO70" s="63">
        <v>0</v>
      </c>
      <c r="AP70" s="63" t="s">
        <v>159</v>
      </c>
      <c r="AQ70" s="63" t="s">
        <v>520</v>
      </c>
      <c r="AR70" s="164"/>
      <c r="AS70" s="164"/>
    </row>
    <row r="71" spans="1:45" ht="81" customHeight="1" thickBot="1">
      <c r="A71" s="172">
        <v>63</v>
      </c>
      <c r="B71" s="109" t="s">
        <v>93</v>
      </c>
      <c r="C71" s="205">
        <v>43361</v>
      </c>
      <c r="D71" s="109" t="s">
        <v>157</v>
      </c>
      <c r="E71" s="109" t="s">
        <v>541</v>
      </c>
      <c r="F71" s="109">
        <v>54</v>
      </c>
      <c r="G71" s="109" t="s">
        <v>401</v>
      </c>
      <c r="H71" s="163" t="s">
        <v>739</v>
      </c>
      <c r="I71" s="163" t="s">
        <v>738</v>
      </c>
      <c r="J71" s="109" t="s">
        <v>532</v>
      </c>
      <c r="K71" s="156" t="s">
        <v>746</v>
      </c>
      <c r="L71" s="156" t="s">
        <v>553</v>
      </c>
      <c r="M71" s="60">
        <v>2</v>
      </c>
      <c r="N71" s="156" t="s">
        <v>557</v>
      </c>
      <c r="O71" s="156"/>
      <c r="P71" s="156" t="s">
        <v>558</v>
      </c>
      <c r="Q71" s="156" t="s">
        <v>559</v>
      </c>
      <c r="R71" s="60">
        <v>1</v>
      </c>
      <c r="S71" s="69">
        <v>43374</v>
      </c>
      <c r="T71" s="69">
        <v>43725</v>
      </c>
      <c r="U71" s="157">
        <f t="shared" si="6"/>
        <v>50.142857142857146</v>
      </c>
      <c r="V71" s="158">
        <f t="shared" si="7"/>
        <v>0</v>
      </c>
      <c r="W71" s="158">
        <f t="shared" si="8"/>
        <v>0</v>
      </c>
      <c r="X71" s="159">
        <f t="shared" si="9"/>
        <v>0</v>
      </c>
      <c r="Y71" s="158">
        <f t="shared" si="10"/>
        <v>0</v>
      </c>
      <c r="Z71" s="158">
        <f t="shared" si="11"/>
        <v>0</v>
      </c>
      <c r="AA71" s="62" t="s">
        <v>761</v>
      </c>
      <c r="AB71" s="62" t="s">
        <v>764</v>
      </c>
      <c r="AC71" s="63" t="s">
        <v>725</v>
      </c>
      <c r="AD71" s="60"/>
      <c r="AE71" s="113"/>
      <c r="AF71" s="113"/>
      <c r="AG71" s="113"/>
      <c r="AH71" s="113"/>
      <c r="AI71" s="113"/>
      <c r="AJ71" s="113"/>
      <c r="AK71" s="63" t="s">
        <v>782</v>
      </c>
      <c r="AL71" s="160">
        <v>0</v>
      </c>
      <c r="AM71" s="160" t="s">
        <v>838</v>
      </c>
      <c r="AN71" s="156" t="s">
        <v>932</v>
      </c>
      <c r="AO71" s="63">
        <v>0</v>
      </c>
      <c r="AP71" s="63" t="s">
        <v>159</v>
      </c>
      <c r="AQ71" s="63" t="s">
        <v>520</v>
      </c>
      <c r="AR71" s="164"/>
      <c r="AS71" s="164"/>
    </row>
    <row r="72" spans="1:45" ht="81" customHeight="1" thickBot="1">
      <c r="A72" s="172">
        <v>64</v>
      </c>
      <c r="B72" s="109" t="s">
        <v>94</v>
      </c>
      <c r="C72" s="205">
        <v>43361</v>
      </c>
      <c r="D72" s="109" t="s">
        <v>157</v>
      </c>
      <c r="E72" s="109" t="s">
        <v>541</v>
      </c>
      <c r="F72" s="109">
        <v>54</v>
      </c>
      <c r="G72" s="109" t="s">
        <v>401</v>
      </c>
      <c r="H72" s="163" t="s">
        <v>739</v>
      </c>
      <c r="I72" s="163" t="s">
        <v>738</v>
      </c>
      <c r="J72" s="109" t="s">
        <v>532</v>
      </c>
      <c r="K72" s="156" t="s">
        <v>746</v>
      </c>
      <c r="L72" s="156" t="s">
        <v>553</v>
      </c>
      <c r="M72" s="60">
        <v>3</v>
      </c>
      <c r="N72" s="156" t="s">
        <v>560</v>
      </c>
      <c r="O72" s="156"/>
      <c r="P72" s="156" t="s">
        <v>561</v>
      </c>
      <c r="Q72" s="156" t="s">
        <v>561</v>
      </c>
      <c r="R72" s="60">
        <v>1</v>
      </c>
      <c r="S72" s="69">
        <v>43374</v>
      </c>
      <c r="T72" s="69">
        <v>43725</v>
      </c>
      <c r="U72" s="157">
        <f t="shared" si="6"/>
        <v>50.142857142857146</v>
      </c>
      <c r="V72" s="158">
        <f t="shared" si="7"/>
        <v>0</v>
      </c>
      <c r="W72" s="158">
        <f t="shared" si="8"/>
        <v>0</v>
      </c>
      <c r="X72" s="159">
        <f t="shared" si="9"/>
        <v>0</v>
      </c>
      <c r="Y72" s="158">
        <f t="shared" si="10"/>
        <v>0</v>
      </c>
      <c r="Z72" s="158">
        <f t="shared" si="11"/>
        <v>0</v>
      </c>
      <c r="AA72" s="62" t="s">
        <v>761</v>
      </c>
      <c r="AB72" s="62" t="s">
        <v>764</v>
      </c>
      <c r="AC72" s="63" t="s">
        <v>725</v>
      </c>
      <c r="AD72" s="60"/>
      <c r="AE72" s="113"/>
      <c r="AF72" s="113"/>
      <c r="AG72" s="113"/>
      <c r="AH72" s="113"/>
      <c r="AI72" s="113"/>
      <c r="AJ72" s="113"/>
      <c r="AK72" s="63" t="s">
        <v>782</v>
      </c>
      <c r="AL72" s="160">
        <v>0</v>
      </c>
      <c r="AM72" s="160" t="s">
        <v>838</v>
      </c>
      <c r="AN72" s="156" t="s">
        <v>932</v>
      </c>
      <c r="AO72" s="63">
        <v>0</v>
      </c>
      <c r="AP72" s="63" t="s">
        <v>159</v>
      </c>
      <c r="AQ72" s="63" t="s">
        <v>520</v>
      </c>
      <c r="AR72" s="164"/>
      <c r="AS72" s="164"/>
    </row>
    <row r="73" spans="1:45" ht="81" customHeight="1" thickBot="1">
      <c r="A73" s="172">
        <v>65</v>
      </c>
      <c r="B73" s="109" t="s">
        <v>95</v>
      </c>
      <c r="C73" s="205">
        <v>43361</v>
      </c>
      <c r="D73" s="109" t="s">
        <v>157</v>
      </c>
      <c r="E73" s="109" t="s">
        <v>541</v>
      </c>
      <c r="F73" s="109">
        <v>54</v>
      </c>
      <c r="G73" s="109" t="s">
        <v>401</v>
      </c>
      <c r="H73" s="163" t="s">
        <v>739</v>
      </c>
      <c r="I73" s="163" t="s">
        <v>167</v>
      </c>
      <c r="J73" s="109" t="s">
        <v>562</v>
      </c>
      <c r="K73" s="156" t="s">
        <v>743</v>
      </c>
      <c r="L73" s="156" t="s">
        <v>563</v>
      </c>
      <c r="M73" s="60">
        <v>1</v>
      </c>
      <c r="N73" s="156" t="s">
        <v>564</v>
      </c>
      <c r="O73" s="156"/>
      <c r="P73" s="156" t="s">
        <v>565</v>
      </c>
      <c r="Q73" s="156" t="s">
        <v>565</v>
      </c>
      <c r="R73" s="60">
        <v>1</v>
      </c>
      <c r="S73" s="69">
        <v>43374</v>
      </c>
      <c r="T73" s="69">
        <v>43725</v>
      </c>
      <c r="U73" s="157">
        <f t="shared" ref="U73:U90" si="14">DATEDIF(S73,T73,"D")/7</f>
        <v>50.142857142857146</v>
      </c>
      <c r="V73" s="158">
        <f t="shared" ref="V73:V90" si="15">+AL73</f>
        <v>100</v>
      </c>
      <c r="W73" s="158">
        <f t="shared" ref="W73:W90" si="16">IF(R73=0,0,IF(V73/R73&gt;1,1,V73/R73))</f>
        <v>1</v>
      </c>
      <c r="X73" s="159">
        <f t="shared" ref="X73:X90" si="17">U73*W73</f>
        <v>50.142857142857146</v>
      </c>
      <c r="Y73" s="158">
        <f t="shared" ref="Y73:Y90" si="18">IF(T73&lt;=$Y$4,X73,0)</f>
        <v>0</v>
      </c>
      <c r="Z73" s="158">
        <f t="shared" ref="Z73:Z90" si="19">IF($Y$4&gt;=T73,U73,0)</f>
        <v>0</v>
      </c>
      <c r="AA73" s="62" t="s">
        <v>761</v>
      </c>
      <c r="AB73" s="62" t="s">
        <v>1007</v>
      </c>
      <c r="AC73" s="168" t="s">
        <v>832</v>
      </c>
      <c r="AD73" s="60"/>
      <c r="AE73" s="113"/>
      <c r="AF73" s="113"/>
      <c r="AG73" s="113"/>
      <c r="AH73" s="113"/>
      <c r="AI73" s="113"/>
      <c r="AJ73" s="113"/>
      <c r="AK73" s="63" t="s">
        <v>875</v>
      </c>
      <c r="AL73" s="160">
        <v>100</v>
      </c>
      <c r="AM73" s="160" t="s">
        <v>835</v>
      </c>
      <c r="AN73" s="156" t="s">
        <v>956</v>
      </c>
      <c r="AO73" s="63">
        <v>100</v>
      </c>
      <c r="AP73" s="63" t="s">
        <v>185</v>
      </c>
      <c r="AQ73" s="63" t="s">
        <v>520</v>
      </c>
      <c r="AR73" s="164"/>
      <c r="AS73" s="164"/>
    </row>
    <row r="74" spans="1:45" ht="81" customHeight="1" thickBot="1">
      <c r="A74" s="172">
        <v>66</v>
      </c>
      <c r="B74" s="109" t="s">
        <v>96</v>
      </c>
      <c r="C74" s="205">
        <v>43361</v>
      </c>
      <c r="D74" s="109" t="s">
        <v>157</v>
      </c>
      <c r="E74" s="109" t="s">
        <v>541</v>
      </c>
      <c r="F74" s="109">
        <v>54</v>
      </c>
      <c r="G74" s="109" t="s">
        <v>401</v>
      </c>
      <c r="H74" s="163" t="s">
        <v>739</v>
      </c>
      <c r="I74" s="163" t="s">
        <v>167</v>
      </c>
      <c r="J74" s="109" t="s">
        <v>562</v>
      </c>
      <c r="K74" s="156" t="s">
        <v>743</v>
      </c>
      <c r="L74" s="156" t="s">
        <v>563</v>
      </c>
      <c r="M74" s="60">
        <v>2</v>
      </c>
      <c r="N74" s="156" t="s">
        <v>567</v>
      </c>
      <c r="O74" s="156"/>
      <c r="P74" s="156" t="s">
        <v>568</v>
      </c>
      <c r="Q74" s="156" t="s">
        <v>569</v>
      </c>
      <c r="R74" s="60">
        <v>4</v>
      </c>
      <c r="S74" s="69">
        <v>43374</v>
      </c>
      <c r="T74" s="69">
        <v>43725</v>
      </c>
      <c r="U74" s="157">
        <f t="shared" si="14"/>
        <v>50.142857142857146</v>
      </c>
      <c r="V74" s="158">
        <f t="shared" si="15"/>
        <v>100</v>
      </c>
      <c r="W74" s="158">
        <f t="shared" si="16"/>
        <v>1</v>
      </c>
      <c r="X74" s="159">
        <f t="shared" si="17"/>
        <v>50.142857142857146</v>
      </c>
      <c r="Y74" s="158">
        <f t="shared" si="18"/>
        <v>0</v>
      </c>
      <c r="Z74" s="158">
        <f t="shared" si="19"/>
        <v>0</v>
      </c>
      <c r="AA74" s="62" t="s">
        <v>761</v>
      </c>
      <c r="AB74" s="62" t="s">
        <v>1007</v>
      </c>
      <c r="AC74" s="168" t="s">
        <v>832</v>
      </c>
      <c r="AD74" s="60"/>
      <c r="AE74" s="113"/>
      <c r="AF74" s="113"/>
      <c r="AG74" s="113"/>
      <c r="AH74" s="113"/>
      <c r="AI74" s="113"/>
      <c r="AJ74" s="113"/>
      <c r="AK74" s="63" t="s">
        <v>875</v>
      </c>
      <c r="AL74" s="160">
        <v>100</v>
      </c>
      <c r="AM74" s="160" t="s">
        <v>835</v>
      </c>
      <c r="AN74" s="156" t="s">
        <v>957</v>
      </c>
      <c r="AO74" s="63">
        <v>100</v>
      </c>
      <c r="AP74" s="63" t="s">
        <v>185</v>
      </c>
      <c r="AQ74" s="63" t="s">
        <v>520</v>
      </c>
      <c r="AR74" s="164"/>
      <c r="AS74" s="164"/>
    </row>
    <row r="75" spans="1:45" ht="81" customHeight="1" thickBot="1">
      <c r="A75" s="172">
        <v>67</v>
      </c>
      <c r="B75" s="109" t="s">
        <v>97</v>
      </c>
      <c r="C75" s="205">
        <v>43361</v>
      </c>
      <c r="D75" s="109" t="s">
        <v>157</v>
      </c>
      <c r="E75" s="109" t="s">
        <v>541</v>
      </c>
      <c r="F75" s="109">
        <v>54</v>
      </c>
      <c r="G75" s="109" t="s">
        <v>401</v>
      </c>
      <c r="H75" s="163" t="s">
        <v>739</v>
      </c>
      <c r="I75" s="163" t="s">
        <v>167</v>
      </c>
      <c r="J75" s="109" t="s">
        <v>562</v>
      </c>
      <c r="K75" s="156" t="s">
        <v>743</v>
      </c>
      <c r="L75" s="156" t="s">
        <v>563</v>
      </c>
      <c r="M75" s="60">
        <v>3</v>
      </c>
      <c r="N75" s="156" t="s">
        <v>570</v>
      </c>
      <c r="O75" s="156"/>
      <c r="P75" s="156" t="s">
        <v>571</v>
      </c>
      <c r="Q75" s="156" t="s">
        <v>571</v>
      </c>
      <c r="R75" s="60">
        <v>10</v>
      </c>
      <c r="S75" s="69">
        <v>43374</v>
      </c>
      <c r="T75" s="69">
        <v>43725</v>
      </c>
      <c r="U75" s="157">
        <f t="shared" si="14"/>
        <v>50.142857142857146</v>
      </c>
      <c r="V75" s="158">
        <f t="shared" si="15"/>
        <v>0</v>
      </c>
      <c r="W75" s="158">
        <f t="shared" si="16"/>
        <v>0</v>
      </c>
      <c r="X75" s="159">
        <f t="shared" si="17"/>
        <v>0</v>
      </c>
      <c r="Y75" s="158">
        <f t="shared" si="18"/>
        <v>0</v>
      </c>
      <c r="Z75" s="158">
        <f t="shared" si="19"/>
        <v>0</v>
      </c>
      <c r="AA75" s="62" t="s">
        <v>761</v>
      </c>
      <c r="AB75" s="62" t="s">
        <v>1007</v>
      </c>
      <c r="AC75" s="168" t="s">
        <v>832</v>
      </c>
      <c r="AD75" s="60"/>
      <c r="AE75" s="113"/>
      <c r="AF75" s="113"/>
      <c r="AG75" s="113"/>
      <c r="AH75" s="113"/>
      <c r="AI75" s="113"/>
      <c r="AJ75" s="113"/>
      <c r="AK75" s="63" t="s">
        <v>875</v>
      </c>
      <c r="AL75" s="160">
        <v>0</v>
      </c>
      <c r="AM75" s="160" t="s">
        <v>835</v>
      </c>
      <c r="AN75" s="156" t="s">
        <v>958</v>
      </c>
      <c r="AO75" s="63">
        <v>0</v>
      </c>
      <c r="AP75" s="63" t="s">
        <v>159</v>
      </c>
      <c r="AQ75" s="63" t="s">
        <v>520</v>
      </c>
      <c r="AR75" s="164"/>
      <c r="AS75" s="164"/>
    </row>
    <row r="76" spans="1:45" ht="81" customHeight="1" thickBot="1">
      <c r="A76" s="172">
        <v>68</v>
      </c>
      <c r="B76" s="109" t="s">
        <v>98</v>
      </c>
      <c r="C76" s="205">
        <v>43361</v>
      </c>
      <c r="D76" s="109" t="s">
        <v>157</v>
      </c>
      <c r="E76" s="109" t="s">
        <v>541</v>
      </c>
      <c r="F76" s="109">
        <v>54</v>
      </c>
      <c r="G76" s="109" t="s">
        <v>401</v>
      </c>
      <c r="H76" s="163" t="s">
        <v>739</v>
      </c>
      <c r="I76" s="163" t="s">
        <v>738</v>
      </c>
      <c r="J76" s="109" t="s">
        <v>528</v>
      </c>
      <c r="K76" s="156" t="s">
        <v>744</v>
      </c>
      <c r="L76" s="156" t="s">
        <v>572</v>
      </c>
      <c r="M76" s="60">
        <v>1</v>
      </c>
      <c r="N76" s="156" t="s">
        <v>573</v>
      </c>
      <c r="O76" s="156"/>
      <c r="P76" s="156" t="s">
        <v>574</v>
      </c>
      <c r="Q76" s="156" t="s">
        <v>575</v>
      </c>
      <c r="R76" s="60">
        <v>1</v>
      </c>
      <c r="S76" s="69">
        <v>43374</v>
      </c>
      <c r="T76" s="69">
        <v>43725</v>
      </c>
      <c r="U76" s="157">
        <f t="shared" si="14"/>
        <v>50.142857142857146</v>
      </c>
      <c r="V76" s="158">
        <f t="shared" si="15"/>
        <v>0</v>
      </c>
      <c r="W76" s="158">
        <f t="shared" si="16"/>
        <v>0</v>
      </c>
      <c r="X76" s="159">
        <f t="shared" si="17"/>
        <v>0</v>
      </c>
      <c r="Y76" s="158">
        <f t="shared" si="18"/>
        <v>0</v>
      </c>
      <c r="Z76" s="158">
        <f t="shared" si="19"/>
        <v>0</v>
      </c>
      <c r="AA76" s="62" t="s">
        <v>761</v>
      </c>
      <c r="AB76" s="62" t="s">
        <v>767</v>
      </c>
      <c r="AC76" s="63" t="s">
        <v>734</v>
      </c>
      <c r="AD76" s="60"/>
      <c r="AE76" s="113"/>
      <c r="AF76" s="113"/>
      <c r="AG76" s="113"/>
      <c r="AH76" s="113"/>
      <c r="AI76" s="113"/>
      <c r="AJ76" s="113"/>
      <c r="AK76" s="63" t="s">
        <v>782</v>
      </c>
      <c r="AL76" s="160">
        <v>0</v>
      </c>
      <c r="AM76" s="160" t="s">
        <v>837</v>
      </c>
      <c r="AN76" s="156" t="s">
        <v>959</v>
      </c>
      <c r="AO76" s="63">
        <v>0</v>
      </c>
      <c r="AP76" s="63" t="s">
        <v>159</v>
      </c>
      <c r="AQ76" s="63" t="s">
        <v>520</v>
      </c>
      <c r="AR76" s="164"/>
      <c r="AS76" s="164"/>
    </row>
    <row r="77" spans="1:45" ht="81" customHeight="1" thickBot="1">
      <c r="A77" s="172">
        <v>69</v>
      </c>
      <c r="B77" s="109" t="s">
        <v>99</v>
      </c>
      <c r="C77" s="205">
        <v>43361</v>
      </c>
      <c r="D77" s="109" t="s">
        <v>157</v>
      </c>
      <c r="E77" s="109" t="s">
        <v>541</v>
      </c>
      <c r="F77" s="109">
        <v>54</v>
      </c>
      <c r="G77" s="109" t="s">
        <v>401</v>
      </c>
      <c r="H77" s="163" t="s">
        <v>739</v>
      </c>
      <c r="I77" s="163" t="s">
        <v>738</v>
      </c>
      <c r="J77" s="109" t="s">
        <v>528</v>
      </c>
      <c r="K77" s="156" t="s">
        <v>744</v>
      </c>
      <c r="L77" s="156" t="s">
        <v>572</v>
      </c>
      <c r="M77" s="60">
        <v>2</v>
      </c>
      <c r="N77" s="156" t="s">
        <v>576</v>
      </c>
      <c r="O77" s="156"/>
      <c r="P77" s="156" t="s">
        <v>577</v>
      </c>
      <c r="Q77" s="156" t="s">
        <v>578</v>
      </c>
      <c r="R77" s="60">
        <v>1</v>
      </c>
      <c r="S77" s="69">
        <v>43374</v>
      </c>
      <c r="T77" s="69">
        <v>43725</v>
      </c>
      <c r="U77" s="157">
        <f t="shared" si="14"/>
        <v>50.142857142857146</v>
      </c>
      <c r="V77" s="158">
        <f t="shared" si="15"/>
        <v>0</v>
      </c>
      <c r="W77" s="158">
        <f t="shared" si="16"/>
        <v>0</v>
      </c>
      <c r="X77" s="159">
        <f t="shared" si="17"/>
        <v>0</v>
      </c>
      <c r="Y77" s="158">
        <f t="shared" si="18"/>
        <v>0</v>
      </c>
      <c r="Z77" s="158">
        <f t="shared" si="19"/>
        <v>0</v>
      </c>
      <c r="AA77" s="62" t="s">
        <v>761</v>
      </c>
      <c r="AB77" s="62" t="s">
        <v>767</v>
      </c>
      <c r="AC77" s="63" t="s">
        <v>734</v>
      </c>
      <c r="AD77" s="60"/>
      <c r="AE77" s="113"/>
      <c r="AF77" s="113"/>
      <c r="AG77" s="113"/>
      <c r="AH77" s="113"/>
      <c r="AI77" s="113"/>
      <c r="AJ77" s="113"/>
      <c r="AK77" s="63" t="s">
        <v>782</v>
      </c>
      <c r="AL77" s="160">
        <v>0</v>
      </c>
      <c r="AM77" s="160" t="s">
        <v>837</v>
      </c>
      <c r="AN77" s="156" t="s">
        <v>959</v>
      </c>
      <c r="AO77" s="63">
        <v>0</v>
      </c>
      <c r="AP77" s="63" t="s">
        <v>159</v>
      </c>
      <c r="AQ77" s="63" t="s">
        <v>520</v>
      </c>
      <c r="AR77" s="164"/>
      <c r="AS77" s="164"/>
    </row>
    <row r="78" spans="1:45" ht="81" customHeight="1" thickBot="1">
      <c r="A78" s="172">
        <v>70</v>
      </c>
      <c r="B78" s="109" t="s">
        <v>677</v>
      </c>
      <c r="C78" s="205">
        <v>43361</v>
      </c>
      <c r="D78" s="109" t="s">
        <v>157</v>
      </c>
      <c r="E78" s="109" t="s">
        <v>541</v>
      </c>
      <c r="F78" s="109">
        <v>54</v>
      </c>
      <c r="G78" s="109" t="s">
        <v>401</v>
      </c>
      <c r="H78" s="163" t="s">
        <v>176</v>
      </c>
      <c r="I78" s="163" t="s">
        <v>183</v>
      </c>
      <c r="J78" s="109" t="s">
        <v>535</v>
      </c>
      <c r="K78" s="156" t="s">
        <v>751</v>
      </c>
      <c r="L78" s="156" t="s">
        <v>579</v>
      </c>
      <c r="M78" s="60">
        <v>1</v>
      </c>
      <c r="N78" s="156" t="s">
        <v>580</v>
      </c>
      <c r="O78" s="156"/>
      <c r="P78" s="156" t="s">
        <v>581</v>
      </c>
      <c r="Q78" s="156" t="s">
        <v>582</v>
      </c>
      <c r="R78" s="60">
        <v>1</v>
      </c>
      <c r="S78" s="69">
        <v>43374</v>
      </c>
      <c r="T78" s="69">
        <v>43725</v>
      </c>
      <c r="U78" s="157">
        <f t="shared" si="14"/>
        <v>50.142857142857146</v>
      </c>
      <c r="V78" s="158">
        <f t="shared" si="15"/>
        <v>25</v>
      </c>
      <c r="W78" s="158">
        <f t="shared" si="16"/>
        <v>1</v>
      </c>
      <c r="X78" s="159">
        <f t="shared" si="17"/>
        <v>50.142857142857146</v>
      </c>
      <c r="Y78" s="158">
        <f t="shared" si="18"/>
        <v>0</v>
      </c>
      <c r="Z78" s="158">
        <f t="shared" si="19"/>
        <v>0</v>
      </c>
      <c r="AA78" s="62" t="s">
        <v>761</v>
      </c>
      <c r="AB78" s="62" t="s">
        <v>767</v>
      </c>
      <c r="AC78" s="63" t="s">
        <v>734</v>
      </c>
      <c r="AD78" s="60"/>
      <c r="AE78" s="113"/>
      <c r="AF78" s="113"/>
      <c r="AG78" s="113"/>
      <c r="AH78" s="113"/>
      <c r="AI78" s="113"/>
      <c r="AJ78" s="113"/>
      <c r="AK78" s="63" t="s">
        <v>782</v>
      </c>
      <c r="AL78" s="160">
        <v>25</v>
      </c>
      <c r="AM78" s="160" t="s">
        <v>837</v>
      </c>
      <c r="AN78" s="156" t="s">
        <v>884</v>
      </c>
      <c r="AO78" s="63">
        <v>25</v>
      </c>
      <c r="AP78" s="63" t="s">
        <v>159</v>
      </c>
      <c r="AQ78" s="63" t="s">
        <v>520</v>
      </c>
      <c r="AR78" s="164"/>
      <c r="AS78" s="164"/>
    </row>
    <row r="79" spans="1:45" ht="81" customHeight="1" thickBot="1">
      <c r="A79" s="172">
        <v>71</v>
      </c>
      <c r="B79" s="109" t="s">
        <v>678</v>
      </c>
      <c r="C79" s="205">
        <v>43361</v>
      </c>
      <c r="D79" s="109" t="s">
        <v>157</v>
      </c>
      <c r="E79" s="109" t="s">
        <v>541</v>
      </c>
      <c r="F79" s="109">
        <v>54</v>
      </c>
      <c r="G79" s="109" t="s">
        <v>401</v>
      </c>
      <c r="H79" s="163" t="s">
        <v>176</v>
      </c>
      <c r="I79" s="163" t="s">
        <v>183</v>
      </c>
      <c r="J79" s="109" t="s">
        <v>537</v>
      </c>
      <c r="K79" s="156" t="s">
        <v>753</v>
      </c>
      <c r="L79" s="156" t="s">
        <v>583</v>
      </c>
      <c r="M79" s="60">
        <v>1</v>
      </c>
      <c r="N79" s="156" t="s">
        <v>584</v>
      </c>
      <c r="O79" s="156"/>
      <c r="P79" s="156" t="s">
        <v>585</v>
      </c>
      <c r="Q79" s="156" t="s">
        <v>586</v>
      </c>
      <c r="R79" s="60">
        <v>1</v>
      </c>
      <c r="S79" s="69">
        <v>43374</v>
      </c>
      <c r="T79" s="69">
        <v>43555</v>
      </c>
      <c r="U79" s="157">
        <f t="shared" si="14"/>
        <v>25.857142857142858</v>
      </c>
      <c r="V79" s="158">
        <f t="shared" si="15"/>
        <v>100</v>
      </c>
      <c r="W79" s="158">
        <f t="shared" si="16"/>
        <v>1</v>
      </c>
      <c r="X79" s="159">
        <f t="shared" si="17"/>
        <v>25.857142857142858</v>
      </c>
      <c r="Y79" s="158">
        <f t="shared" si="18"/>
        <v>25.857142857142858</v>
      </c>
      <c r="Z79" s="158">
        <f t="shared" si="19"/>
        <v>25.857142857142858</v>
      </c>
      <c r="AA79" s="62" t="s">
        <v>761</v>
      </c>
      <c r="AB79" s="62" t="s">
        <v>114</v>
      </c>
      <c r="AC79" s="63" t="s">
        <v>731</v>
      </c>
      <c r="AD79" s="60"/>
      <c r="AE79" s="113"/>
      <c r="AF79" s="113"/>
      <c r="AG79" s="113"/>
      <c r="AH79" s="113"/>
      <c r="AI79" s="113"/>
      <c r="AJ79" s="113"/>
      <c r="AK79" s="63" t="s">
        <v>782</v>
      </c>
      <c r="AL79" s="160">
        <v>100</v>
      </c>
      <c r="AM79" s="160" t="s">
        <v>835</v>
      </c>
      <c r="AN79" s="156" t="s">
        <v>877</v>
      </c>
      <c r="AO79" s="63">
        <v>100</v>
      </c>
      <c r="AP79" s="63" t="s">
        <v>185</v>
      </c>
      <c r="AQ79" s="63" t="s">
        <v>520</v>
      </c>
      <c r="AR79" s="164"/>
      <c r="AS79" s="164"/>
    </row>
    <row r="80" spans="1:45" ht="81" customHeight="1" thickBot="1">
      <c r="A80" s="172">
        <v>72</v>
      </c>
      <c r="B80" s="109" t="s">
        <v>679</v>
      </c>
      <c r="C80" s="205">
        <v>43361</v>
      </c>
      <c r="D80" s="109" t="s">
        <v>157</v>
      </c>
      <c r="E80" s="109" t="s">
        <v>541</v>
      </c>
      <c r="F80" s="109">
        <v>54</v>
      </c>
      <c r="G80" s="109" t="s">
        <v>401</v>
      </c>
      <c r="H80" s="163" t="s">
        <v>176</v>
      </c>
      <c r="I80" s="163" t="s">
        <v>183</v>
      </c>
      <c r="J80" s="109" t="s">
        <v>537</v>
      </c>
      <c r="K80" s="156" t="s">
        <v>753</v>
      </c>
      <c r="L80" s="156" t="s">
        <v>587</v>
      </c>
      <c r="M80" s="60">
        <v>2</v>
      </c>
      <c r="N80" s="156" t="s">
        <v>588</v>
      </c>
      <c r="O80" s="156"/>
      <c r="P80" s="156" t="s">
        <v>589</v>
      </c>
      <c r="Q80" s="156" t="s">
        <v>590</v>
      </c>
      <c r="R80" s="60">
        <v>1</v>
      </c>
      <c r="S80" s="69">
        <v>43374</v>
      </c>
      <c r="T80" s="69">
        <v>43555</v>
      </c>
      <c r="U80" s="157">
        <f t="shared" si="14"/>
        <v>25.857142857142858</v>
      </c>
      <c r="V80" s="158">
        <f t="shared" si="15"/>
        <v>100</v>
      </c>
      <c r="W80" s="158">
        <f t="shared" si="16"/>
        <v>1</v>
      </c>
      <c r="X80" s="159">
        <f t="shared" si="17"/>
        <v>25.857142857142858</v>
      </c>
      <c r="Y80" s="158">
        <f t="shared" si="18"/>
        <v>25.857142857142858</v>
      </c>
      <c r="Z80" s="158">
        <f t="shared" si="19"/>
        <v>25.857142857142858</v>
      </c>
      <c r="AA80" s="62" t="s">
        <v>761</v>
      </c>
      <c r="AB80" s="62" t="s">
        <v>114</v>
      </c>
      <c r="AC80" s="63" t="s">
        <v>731</v>
      </c>
      <c r="AD80" s="60"/>
      <c r="AE80" s="113"/>
      <c r="AF80" s="113"/>
      <c r="AG80" s="113"/>
      <c r="AH80" s="113"/>
      <c r="AI80" s="113"/>
      <c r="AJ80" s="113"/>
      <c r="AK80" s="63" t="s">
        <v>782</v>
      </c>
      <c r="AL80" s="160">
        <v>100</v>
      </c>
      <c r="AM80" s="160" t="s">
        <v>835</v>
      </c>
      <c r="AN80" s="156" t="s">
        <v>878</v>
      </c>
      <c r="AO80" s="63">
        <v>100</v>
      </c>
      <c r="AP80" s="63" t="s">
        <v>185</v>
      </c>
      <c r="AQ80" s="63" t="s">
        <v>520</v>
      </c>
      <c r="AR80" s="164"/>
      <c r="AS80" s="164"/>
    </row>
    <row r="81" spans="1:16367" ht="81" customHeight="1" thickBot="1">
      <c r="A81" s="172">
        <v>73</v>
      </c>
      <c r="B81" s="109" t="s">
        <v>680</v>
      </c>
      <c r="C81" s="205">
        <v>43361</v>
      </c>
      <c r="D81" s="109" t="s">
        <v>157</v>
      </c>
      <c r="E81" s="109" t="s">
        <v>541</v>
      </c>
      <c r="F81" s="109">
        <v>54</v>
      </c>
      <c r="G81" s="109" t="s">
        <v>401</v>
      </c>
      <c r="H81" s="163" t="s">
        <v>760</v>
      </c>
      <c r="I81" s="163" t="s">
        <v>758</v>
      </c>
      <c r="J81" s="109" t="s">
        <v>591</v>
      </c>
      <c r="K81" s="156" t="s">
        <v>759</v>
      </c>
      <c r="L81" s="156" t="s">
        <v>592</v>
      </c>
      <c r="M81" s="60">
        <v>1</v>
      </c>
      <c r="N81" s="156" t="s">
        <v>593</v>
      </c>
      <c r="O81" s="156"/>
      <c r="P81" s="156" t="s">
        <v>594</v>
      </c>
      <c r="Q81" s="156" t="s">
        <v>595</v>
      </c>
      <c r="R81" s="60">
        <v>1</v>
      </c>
      <c r="S81" s="69">
        <v>43374</v>
      </c>
      <c r="T81" s="69">
        <v>43725</v>
      </c>
      <c r="U81" s="157">
        <f t="shared" si="14"/>
        <v>50.142857142857146</v>
      </c>
      <c r="V81" s="158">
        <f t="shared" si="15"/>
        <v>30.2</v>
      </c>
      <c r="W81" s="158">
        <f t="shared" si="16"/>
        <v>1</v>
      </c>
      <c r="X81" s="159">
        <f t="shared" si="17"/>
        <v>50.142857142857146</v>
      </c>
      <c r="Y81" s="158">
        <f t="shared" si="18"/>
        <v>0</v>
      </c>
      <c r="Z81" s="158">
        <f t="shared" si="19"/>
        <v>0</v>
      </c>
      <c r="AA81" s="62" t="s">
        <v>761</v>
      </c>
      <c r="AB81" s="62" t="s">
        <v>767</v>
      </c>
      <c r="AC81" s="63" t="s">
        <v>724</v>
      </c>
      <c r="AD81" s="60"/>
      <c r="AE81" s="113"/>
      <c r="AF81" s="113"/>
      <c r="AG81" s="113"/>
      <c r="AH81" s="113"/>
      <c r="AI81" s="113"/>
      <c r="AJ81" s="113"/>
      <c r="AK81" s="63" t="s">
        <v>782</v>
      </c>
      <c r="AL81" s="160">
        <v>30.2</v>
      </c>
      <c r="AM81" s="160" t="s">
        <v>837</v>
      </c>
      <c r="AN81" s="156" t="s">
        <v>885</v>
      </c>
      <c r="AO81" s="63">
        <v>30</v>
      </c>
      <c r="AP81" s="63" t="s">
        <v>159</v>
      </c>
      <c r="AQ81" s="63" t="s">
        <v>520</v>
      </c>
      <c r="AR81" s="164"/>
      <c r="AS81" s="164"/>
    </row>
    <row r="82" spans="1:16367" ht="81" customHeight="1" thickBot="1">
      <c r="A82" s="172">
        <v>74</v>
      </c>
      <c r="B82" s="109" t="s">
        <v>681</v>
      </c>
      <c r="C82" s="205">
        <v>43361</v>
      </c>
      <c r="D82" s="109" t="s">
        <v>157</v>
      </c>
      <c r="E82" s="109" t="s">
        <v>541</v>
      </c>
      <c r="F82" s="109">
        <v>54</v>
      </c>
      <c r="G82" s="109" t="s">
        <v>401</v>
      </c>
      <c r="H82" s="163" t="s">
        <v>176</v>
      </c>
      <c r="I82" s="163" t="s">
        <v>183</v>
      </c>
      <c r="J82" s="109" t="s">
        <v>596</v>
      </c>
      <c r="K82" s="156" t="s">
        <v>754</v>
      </c>
      <c r="L82" s="156" t="s">
        <v>597</v>
      </c>
      <c r="M82" s="60">
        <v>1</v>
      </c>
      <c r="N82" s="156" t="s">
        <v>598</v>
      </c>
      <c r="O82" s="156"/>
      <c r="P82" s="156" t="s">
        <v>599</v>
      </c>
      <c r="Q82" s="156" t="s">
        <v>600</v>
      </c>
      <c r="R82" s="60">
        <v>1</v>
      </c>
      <c r="S82" s="69">
        <v>43374</v>
      </c>
      <c r="T82" s="69">
        <v>43646</v>
      </c>
      <c r="U82" s="157">
        <f t="shared" si="14"/>
        <v>38.857142857142854</v>
      </c>
      <c r="V82" s="158">
        <f t="shared" si="15"/>
        <v>100</v>
      </c>
      <c r="W82" s="158">
        <f t="shared" si="16"/>
        <v>1</v>
      </c>
      <c r="X82" s="159">
        <f t="shared" si="17"/>
        <v>38.857142857142854</v>
      </c>
      <c r="Y82" s="158">
        <f t="shared" si="18"/>
        <v>38.857142857142854</v>
      </c>
      <c r="Z82" s="158">
        <f t="shared" si="19"/>
        <v>38.857142857142854</v>
      </c>
      <c r="AA82" s="62" t="s">
        <v>761</v>
      </c>
      <c r="AB82" s="62" t="s">
        <v>114</v>
      </c>
      <c r="AC82" s="63" t="s">
        <v>727</v>
      </c>
      <c r="AD82" s="60"/>
      <c r="AE82" s="113"/>
      <c r="AF82" s="113"/>
      <c r="AG82" s="113"/>
      <c r="AH82" s="113"/>
      <c r="AI82" s="113"/>
      <c r="AJ82" s="113"/>
      <c r="AK82" s="63" t="s">
        <v>782</v>
      </c>
      <c r="AL82" s="160">
        <v>100</v>
      </c>
      <c r="AM82" s="160" t="s">
        <v>835</v>
      </c>
      <c r="AN82" s="156" t="s">
        <v>960</v>
      </c>
      <c r="AO82" s="63">
        <v>100</v>
      </c>
      <c r="AP82" s="63" t="s">
        <v>185</v>
      </c>
      <c r="AQ82" s="63" t="s">
        <v>520</v>
      </c>
      <c r="AR82" s="164"/>
      <c r="AS82" s="164"/>
    </row>
    <row r="83" spans="1:16367" s="207" customFormat="1" ht="81" customHeight="1">
      <c r="A83" s="172">
        <v>75</v>
      </c>
      <c r="B83" s="109" t="s">
        <v>682</v>
      </c>
      <c r="C83" s="205">
        <v>43361</v>
      </c>
      <c r="D83" s="109" t="s">
        <v>157</v>
      </c>
      <c r="E83" s="109" t="s">
        <v>541</v>
      </c>
      <c r="F83" s="109">
        <v>54</v>
      </c>
      <c r="G83" s="109" t="s">
        <v>401</v>
      </c>
      <c r="H83" s="163" t="s">
        <v>176</v>
      </c>
      <c r="I83" s="163" t="s">
        <v>183</v>
      </c>
      <c r="J83" s="109" t="s">
        <v>596</v>
      </c>
      <c r="K83" s="156" t="s">
        <v>754</v>
      </c>
      <c r="L83" s="156" t="s">
        <v>597</v>
      </c>
      <c r="M83" s="60">
        <v>2</v>
      </c>
      <c r="N83" s="156" t="s">
        <v>601</v>
      </c>
      <c r="O83" s="156"/>
      <c r="P83" s="156" t="s">
        <v>602</v>
      </c>
      <c r="Q83" s="156" t="s">
        <v>603</v>
      </c>
      <c r="R83" s="60">
        <v>1</v>
      </c>
      <c r="S83" s="69">
        <v>43374</v>
      </c>
      <c r="T83" s="69">
        <v>43465</v>
      </c>
      <c r="U83" s="157">
        <f t="shared" ref="U83" si="20">DATEDIF(S83,T83,"D")/7</f>
        <v>13</v>
      </c>
      <c r="V83" s="158">
        <f t="shared" ref="V83" si="21">+AL83</f>
        <v>100</v>
      </c>
      <c r="W83" s="158">
        <f t="shared" ref="W83" si="22">IF(R83=0,0,IF(V83/R83&gt;1,1,V83/R83))</f>
        <v>1</v>
      </c>
      <c r="X83" s="159">
        <f t="shared" ref="X83" si="23">U83*W83</f>
        <v>13</v>
      </c>
      <c r="Y83" s="158">
        <f t="shared" ref="Y83" si="24">IF(T83&lt;=$Y$4,X83,0)</f>
        <v>13</v>
      </c>
      <c r="Z83" s="158">
        <f t="shared" ref="Z83" si="25">IF($Y$4&gt;=T83,U83,0)</f>
        <v>13</v>
      </c>
      <c r="AA83" s="62" t="s">
        <v>761</v>
      </c>
      <c r="AB83" s="62" t="s">
        <v>766</v>
      </c>
      <c r="AC83" s="63" t="s">
        <v>728</v>
      </c>
      <c r="AD83" s="60"/>
      <c r="AE83" s="113"/>
      <c r="AF83" s="113"/>
      <c r="AG83" s="113"/>
      <c r="AH83" s="113"/>
      <c r="AI83" s="113"/>
      <c r="AJ83" s="113"/>
      <c r="AK83" s="63" t="s">
        <v>782</v>
      </c>
      <c r="AL83" s="160">
        <v>100</v>
      </c>
      <c r="AM83" s="160" t="s">
        <v>835</v>
      </c>
      <c r="AN83" s="156" t="s">
        <v>879</v>
      </c>
      <c r="AO83" s="63">
        <v>100</v>
      </c>
      <c r="AP83" s="63" t="s">
        <v>185</v>
      </c>
      <c r="AQ83" s="63" t="s">
        <v>520</v>
      </c>
      <c r="AR83" s="206"/>
      <c r="AS83" s="20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row>
    <row r="84" spans="1:16367" ht="81" customHeight="1" thickBot="1">
      <c r="A84" s="172">
        <v>76</v>
      </c>
      <c r="B84" s="109" t="s">
        <v>683</v>
      </c>
      <c r="C84" s="205">
        <v>43361</v>
      </c>
      <c r="D84" s="109" t="s">
        <v>157</v>
      </c>
      <c r="E84" s="109" t="s">
        <v>541</v>
      </c>
      <c r="F84" s="109">
        <v>54</v>
      </c>
      <c r="G84" s="109" t="s">
        <v>401</v>
      </c>
      <c r="H84" s="163" t="s">
        <v>739</v>
      </c>
      <c r="I84" s="163" t="s">
        <v>738</v>
      </c>
      <c r="J84" s="109" t="s">
        <v>530</v>
      </c>
      <c r="K84" s="156" t="s">
        <v>741</v>
      </c>
      <c r="L84" s="156" t="s">
        <v>604</v>
      </c>
      <c r="M84" s="60">
        <v>1</v>
      </c>
      <c r="N84" s="156" t="s">
        <v>605</v>
      </c>
      <c r="O84" s="156"/>
      <c r="P84" s="156" t="s">
        <v>606</v>
      </c>
      <c r="Q84" s="156" t="s">
        <v>558</v>
      </c>
      <c r="R84" s="60">
        <v>1</v>
      </c>
      <c r="S84" s="69">
        <v>43374</v>
      </c>
      <c r="T84" s="69">
        <v>43725</v>
      </c>
      <c r="U84" s="157">
        <f t="shared" si="14"/>
        <v>50.142857142857146</v>
      </c>
      <c r="V84" s="158">
        <f t="shared" si="15"/>
        <v>0</v>
      </c>
      <c r="W84" s="158">
        <f t="shared" si="16"/>
        <v>0</v>
      </c>
      <c r="X84" s="159">
        <f t="shared" si="17"/>
        <v>0</v>
      </c>
      <c r="Y84" s="158">
        <f t="shared" si="18"/>
        <v>0</v>
      </c>
      <c r="Z84" s="158">
        <f t="shared" si="19"/>
        <v>0</v>
      </c>
      <c r="AA84" s="62" t="s">
        <v>761</v>
      </c>
      <c r="AB84" s="62" t="s">
        <v>192</v>
      </c>
      <c r="AC84" s="168" t="s">
        <v>833</v>
      </c>
      <c r="AD84" s="60"/>
      <c r="AE84" s="113"/>
      <c r="AF84" s="113"/>
      <c r="AG84" s="113"/>
      <c r="AH84" s="113"/>
      <c r="AI84" s="113"/>
      <c r="AJ84" s="113"/>
      <c r="AK84" s="63" t="s">
        <v>875</v>
      </c>
      <c r="AL84" s="160">
        <v>0</v>
      </c>
      <c r="AM84" s="160" t="s">
        <v>835</v>
      </c>
      <c r="AN84" s="156" t="s">
        <v>876</v>
      </c>
      <c r="AO84" s="63">
        <v>0</v>
      </c>
      <c r="AP84" s="63" t="s">
        <v>159</v>
      </c>
      <c r="AQ84" s="63" t="s">
        <v>520</v>
      </c>
      <c r="AR84" s="164"/>
      <c r="AS84" s="164"/>
    </row>
    <row r="85" spans="1:16367" ht="81" customHeight="1" thickBot="1">
      <c r="A85" s="172">
        <v>77</v>
      </c>
      <c r="B85" s="109" t="s">
        <v>684</v>
      </c>
      <c r="C85" s="205">
        <v>43361</v>
      </c>
      <c r="D85" s="109" t="s">
        <v>157</v>
      </c>
      <c r="E85" s="109" t="s">
        <v>541</v>
      </c>
      <c r="F85" s="109">
        <v>54</v>
      </c>
      <c r="G85" s="109" t="s">
        <v>401</v>
      </c>
      <c r="H85" s="163" t="s">
        <v>739</v>
      </c>
      <c r="I85" s="163" t="s">
        <v>738</v>
      </c>
      <c r="J85" s="109" t="s">
        <v>530</v>
      </c>
      <c r="K85" s="156" t="s">
        <v>741</v>
      </c>
      <c r="L85" s="156" t="s">
        <v>607</v>
      </c>
      <c r="M85" s="60">
        <v>2</v>
      </c>
      <c r="N85" s="156" t="s">
        <v>608</v>
      </c>
      <c r="O85" s="156"/>
      <c r="P85" s="156" t="s">
        <v>609</v>
      </c>
      <c r="Q85" s="156" t="s">
        <v>610</v>
      </c>
      <c r="R85" s="60">
        <v>1</v>
      </c>
      <c r="S85" s="69">
        <v>43374</v>
      </c>
      <c r="T85" s="69">
        <v>43725</v>
      </c>
      <c r="U85" s="157">
        <f t="shared" si="14"/>
        <v>50.142857142857146</v>
      </c>
      <c r="V85" s="158">
        <f t="shared" si="15"/>
        <v>0</v>
      </c>
      <c r="W85" s="158">
        <f t="shared" si="16"/>
        <v>0</v>
      </c>
      <c r="X85" s="159">
        <f t="shared" si="17"/>
        <v>0</v>
      </c>
      <c r="Y85" s="158">
        <f t="shared" si="18"/>
        <v>0</v>
      </c>
      <c r="Z85" s="158">
        <f t="shared" si="19"/>
        <v>0</v>
      </c>
      <c r="AA85" s="62" t="s">
        <v>761</v>
      </c>
      <c r="AB85" s="62" t="s">
        <v>192</v>
      </c>
      <c r="AC85" s="168" t="s">
        <v>833</v>
      </c>
      <c r="AD85" s="60"/>
      <c r="AE85" s="113"/>
      <c r="AF85" s="113"/>
      <c r="AG85" s="113"/>
      <c r="AH85" s="113"/>
      <c r="AI85" s="113"/>
      <c r="AJ85" s="113"/>
      <c r="AK85" s="63" t="s">
        <v>875</v>
      </c>
      <c r="AL85" s="160">
        <v>0</v>
      </c>
      <c r="AM85" s="160" t="s">
        <v>835</v>
      </c>
      <c r="AN85" s="156" t="s">
        <v>961</v>
      </c>
      <c r="AO85" s="63">
        <v>0</v>
      </c>
      <c r="AP85" s="63" t="s">
        <v>159</v>
      </c>
      <c r="AQ85" s="63" t="s">
        <v>520</v>
      </c>
      <c r="AR85" s="164"/>
      <c r="AS85" s="164"/>
    </row>
    <row r="86" spans="1:16367" ht="81" customHeight="1" thickBot="1">
      <c r="A86" s="172">
        <v>78</v>
      </c>
      <c r="B86" s="109" t="s">
        <v>685</v>
      </c>
      <c r="C86" s="205">
        <v>43361</v>
      </c>
      <c r="D86" s="109" t="s">
        <v>157</v>
      </c>
      <c r="E86" s="109" t="s">
        <v>541</v>
      </c>
      <c r="F86" s="109">
        <v>54</v>
      </c>
      <c r="G86" s="109" t="s">
        <v>401</v>
      </c>
      <c r="H86" s="163" t="s">
        <v>176</v>
      </c>
      <c r="I86" s="163" t="s">
        <v>183</v>
      </c>
      <c r="J86" s="109" t="s">
        <v>536</v>
      </c>
      <c r="K86" s="156" t="s">
        <v>752</v>
      </c>
      <c r="L86" s="156" t="s">
        <v>611</v>
      </c>
      <c r="M86" s="60">
        <v>1</v>
      </c>
      <c r="N86" s="156" t="s">
        <v>612</v>
      </c>
      <c r="O86" s="156"/>
      <c r="P86" s="156" t="s">
        <v>613</v>
      </c>
      <c r="Q86" s="156" t="s">
        <v>614</v>
      </c>
      <c r="R86" s="60">
        <v>1</v>
      </c>
      <c r="S86" s="69">
        <v>43374</v>
      </c>
      <c r="T86" s="69">
        <v>43725</v>
      </c>
      <c r="U86" s="157">
        <f t="shared" si="14"/>
        <v>50.142857142857146</v>
      </c>
      <c r="V86" s="158">
        <f t="shared" si="15"/>
        <v>60</v>
      </c>
      <c r="W86" s="158">
        <f t="shared" si="16"/>
        <v>1</v>
      </c>
      <c r="X86" s="159">
        <f t="shared" si="17"/>
        <v>50.142857142857146</v>
      </c>
      <c r="Y86" s="158">
        <f t="shared" si="18"/>
        <v>0</v>
      </c>
      <c r="Z86" s="158">
        <f t="shared" si="19"/>
        <v>0</v>
      </c>
      <c r="AA86" s="62" t="s">
        <v>761</v>
      </c>
      <c r="AB86" s="62" t="s">
        <v>763</v>
      </c>
      <c r="AC86" s="168" t="s">
        <v>831</v>
      </c>
      <c r="AD86" s="60"/>
      <c r="AE86" s="113"/>
      <c r="AF86" s="113"/>
      <c r="AG86" s="113"/>
      <c r="AH86" s="113"/>
      <c r="AI86" s="113"/>
      <c r="AJ86" s="113"/>
      <c r="AK86" s="63"/>
      <c r="AL86" s="160">
        <v>60</v>
      </c>
      <c r="AM86" s="160" t="s">
        <v>836</v>
      </c>
      <c r="AN86" s="169" t="s">
        <v>909</v>
      </c>
      <c r="AO86" s="63">
        <v>60</v>
      </c>
      <c r="AP86" s="63" t="s">
        <v>159</v>
      </c>
      <c r="AQ86" s="63" t="s">
        <v>520</v>
      </c>
      <c r="AR86" s="164"/>
      <c r="AS86" s="164"/>
    </row>
    <row r="87" spans="1:16367" ht="81" customHeight="1" thickBot="1">
      <c r="A87" s="172">
        <v>79</v>
      </c>
      <c r="B87" s="109" t="s">
        <v>686</v>
      </c>
      <c r="C87" s="205">
        <v>43361</v>
      </c>
      <c r="D87" s="109" t="s">
        <v>157</v>
      </c>
      <c r="E87" s="109" t="s">
        <v>541</v>
      </c>
      <c r="F87" s="109">
        <v>54</v>
      </c>
      <c r="G87" s="109" t="s">
        <v>401</v>
      </c>
      <c r="H87" s="163" t="s">
        <v>176</v>
      </c>
      <c r="I87" s="163" t="s">
        <v>183</v>
      </c>
      <c r="J87" s="109" t="s">
        <v>536</v>
      </c>
      <c r="K87" s="156" t="s">
        <v>752</v>
      </c>
      <c r="L87" s="156" t="s">
        <v>615</v>
      </c>
      <c r="M87" s="60">
        <v>2</v>
      </c>
      <c r="N87" s="156" t="s">
        <v>616</v>
      </c>
      <c r="O87" s="156"/>
      <c r="P87" s="156" t="s">
        <v>617</v>
      </c>
      <c r="Q87" s="156" t="s">
        <v>618</v>
      </c>
      <c r="R87" s="60">
        <v>1</v>
      </c>
      <c r="S87" s="69">
        <v>43374</v>
      </c>
      <c r="T87" s="69">
        <v>43725</v>
      </c>
      <c r="U87" s="157">
        <f t="shared" si="14"/>
        <v>50.142857142857146</v>
      </c>
      <c r="V87" s="158">
        <f t="shared" si="15"/>
        <v>0</v>
      </c>
      <c r="W87" s="158">
        <f t="shared" si="16"/>
        <v>0</v>
      </c>
      <c r="X87" s="159">
        <f t="shared" si="17"/>
        <v>0</v>
      </c>
      <c r="Y87" s="158">
        <f t="shared" si="18"/>
        <v>0</v>
      </c>
      <c r="Z87" s="158">
        <f t="shared" si="19"/>
        <v>0</v>
      </c>
      <c r="AA87" s="62" t="s">
        <v>761</v>
      </c>
      <c r="AB87" s="62" t="s">
        <v>763</v>
      </c>
      <c r="AC87" s="63" t="s">
        <v>729</v>
      </c>
      <c r="AD87" s="60"/>
      <c r="AE87" s="113"/>
      <c r="AF87" s="113"/>
      <c r="AG87" s="113"/>
      <c r="AH87" s="113"/>
      <c r="AI87" s="113"/>
      <c r="AJ87" s="113"/>
      <c r="AK87" s="63" t="s">
        <v>782</v>
      </c>
      <c r="AL87" s="160">
        <v>0</v>
      </c>
      <c r="AM87" s="160" t="s">
        <v>836</v>
      </c>
      <c r="AN87" s="169" t="s">
        <v>910</v>
      </c>
      <c r="AO87" s="63">
        <v>0</v>
      </c>
      <c r="AP87" s="63" t="s">
        <v>159</v>
      </c>
      <c r="AQ87" s="63" t="s">
        <v>520</v>
      </c>
      <c r="AR87" s="164"/>
      <c r="AS87" s="164"/>
    </row>
    <row r="88" spans="1:16367" ht="81" customHeight="1" thickBot="1">
      <c r="A88" s="172">
        <v>80</v>
      </c>
      <c r="B88" s="109" t="s">
        <v>687</v>
      </c>
      <c r="C88" s="205">
        <v>43361</v>
      </c>
      <c r="D88" s="109" t="s">
        <v>157</v>
      </c>
      <c r="E88" s="109" t="s">
        <v>541</v>
      </c>
      <c r="F88" s="109">
        <v>54</v>
      </c>
      <c r="G88" s="109" t="s">
        <v>401</v>
      </c>
      <c r="H88" s="163" t="s">
        <v>176</v>
      </c>
      <c r="I88" s="163" t="s">
        <v>183</v>
      </c>
      <c r="J88" s="109" t="s">
        <v>536</v>
      </c>
      <c r="K88" s="156" t="s">
        <v>752</v>
      </c>
      <c r="L88" s="156" t="s">
        <v>619</v>
      </c>
      <c r="M88" s="60">
        <v>3</v>
      </c>
      <c r="N88" s="156" t="s">
        <v>620</v>
      </c>
      <c r="O88" s="156"/>
      <c r="P88" s="156" t="s">
        <v>621</v>
      </c>
      <c r="Q88" s="156" t="s">
        <v>622</v>
      </c>
      <c r="R88" s="60">
        <v>1</v>
      </c>
      <c r="S88" s="69">
        <v>43374</v>
      </c>
      <c r="T88" s="69">
        <v>43725</v>
      </c>
      <c r="U88" s="157">
        <f t="shared" si="14"/>
        <v>50.142857142857146</v>
      </c>
      <c r="V88" s="158">
        <f t="shared" si="15"/>
        <v>0</v>
      </c>
      <c r="W88" s="158">
        <f t="shared" si="16"/>
        <v>0</v>
      </c>
      <c r="X88" s="159">
        <f t="shared" si="17"/>
        <v>0</v>
      </c>
      <c r="Y88" s="158">
        <f t="shared" si="18"/>
        <v>0</v>
      </c>
      <c r="Z88" s="158">
        <f t="shared" si="19"/>
        <v>0</v>
      </c>
      <c r="AA88" s="62" t="s">
        <v>761</v>
      </c>
      <c r="AB88" s="62" t="s">
        <v>763</v>
      </c>
      <c r="AC88" s="63" t="s">
        <v>729</v>
      </c>
      <c r="AD88" s="60"/>
      <c r="AE88" s="113"/>
      <c r="AF88" s="113"/>
      <c r="AG88" s="113"/>
      <c r="AH88" s="113"/>
      <c r="AI88" s="113"/>
      <c r="AJ88" s="113"/>
      <c r="AK88" s="63" t="s">
        <v>782</v>
      </c>
      <c r="AL88" s="160">
        <v>0</v>
      </c>
      <c r="AM88" s="160" t="s">
        <v>836</v>
      </c>
      <c r="AN88" s="169" t="s">
        <v>911</v>
      </c>
      <c r="AO88" s="63">
        <v>0</v>
      </c>
      <c r="AP88" s="63" t="s">
        <v>159</v>
      </c>
      <c r="AQ88" s="63" t="s">
        <v>520</v>
      </c>
      <c r="AR88" s="164"/>
      <c r="AS88" s="164"/>
    </row>
    <row r="89" spans="1:16367" ht="81" customHeight="1" thickBot="1">
      <c r="A89" s="172">
        <v>81</v>
      </c>
      <c r="B89" s="109" t="s">
        <v>688</v>
      </c>
      <c r="C89" s="205">
        <v>43361</v>
      </c>
      <c r="D89" s="109" t="s">
        <v>157</v>
      </c>
      <c r="E89" s="109" t="s">
        <v>541</v>
      </c>
      <c r="F89" s="109">
        <v>54</v>
      </c>
      <c r="G89" s="109" t="s">
        <v>401</v>
      </c>
      <c r="H89" s="163" t="s">
        <v>176</v>
      </c>
      <c r="I89" s="163" t="s">
        <v>183</v>
      </c>
      <c r="J89" s="109" t="s">
        <v>536</v>
      </c>
      <c r="K89" s="156" t="s">
        <v>752</v>
      </c>
      <c r="L89" s="156" t="s">
        <v>623</v>
      </c>
      <c r="M89" s="60">
        <v>4</v>
      </c>
      <c r="N89" s="156" t="s">
        <v>624</v>
      </c>
      <c r="O89" s="156"/>
      <c r="P89" s="156" t="s">
        <v>625</v>
      </c>
      <c r="Q89" s="156" t="s">
        <v>626</v>
      </c>
      <c r="R89" s="60">
        <v>1</v>
      </c>
      <c r="S89" s="69">
        <v>43374</v>
      </c>
      <c r="T89" s="69">
        <v>43725</v>
      </c>
      <c r="U89" s="157">
        <f t="shared" si="14"/>
        <v>50.142857142857146</v>
      </c>
      <c r="V89" s="158">
        <f t="shared" si="15"/>
        <v>0</v>
      </c>
      <c r="W89" s="158">
        <f t="shared" si="16"/>
        <v>0</v>
      </c>
      <c r="X89" s="159">
        <f t="shared" si="17"/>
        <v>0</v>
      </c>
      <c r="Y89" s="158">
        <f t="shared" si="18"/>
        <v>0</v>
      </c>
      <c r="Z89" s="158">
        <f t="shared" si="19"/>
        <v>0</v>
      </c>
      <c r="AA89" s="62" t="s">
        <v>761</v>
      </c>
      <c r="AB89" s="62" t="s">
        <v>763</v>
      </c>
      <c r="AC89" s="63" t="s">
        <v>729</v>
      </c>
      <c r="AD89" s="60"/>
      <c r="AE89" s="113"/>
      <c r="AF89" s="113"/>
      <c r="AG89" s="113"/>
      <c r="AH89" s="113"/>
      <c r="AI89" s="113"/>
      <c r="AJ89" s="113"/>
      <c r="AK89" s="63" t="s">
        <v>782</v>
      </c>
      <c r="AL89" s="160">
        <v>0</v>
      </c>
      <c r="AM89" s="160" t="s">
        <v>836</v>
      </c>
      <c r="AN89" s="169" t="s">
        <v>912</v>
      </c>
      <c r="AO89" s="63">
        <v>0</v>
      </c>
      <c r="AP89" s="63" t="s">
        <v>159</v>
      </c>
      <c r="AQ89" s="63" t="s">
        <v>520</v>
      </c>
      <c r="AR89" s="164"/>
      <c r="AS89" s="164"/>
    </row>
    <row r="90" spans="1:16367" ht="81" customHeight="1" thickBot="1">
      <c r="A90" s="172">
        <v>82</v>
      </c>
      <c r="B90" s="109" t="s">
        <v>689</v>
      </c>
      <c r="C90" s="205">
        <v>43361</v>
      </c>
      <c r="D90" s="109" t="s">
        <v>157</v>
      </c>
      <c r="E90" s="109" t="s">
        <v>541</v>
      </c>
      <c r="F90" s="109">
        <v>54</v>
      </c>
      <c r="G90" s="109" t="s">
        <v>401</v>
      </c>
      <c r="H90" s="163" t="s">
        <v>176</v>
      </c>
      <c r="I90" s="163" t="s">
        <v>183</v>
      </c>
      <c r="J90" s="109" t="s">
        <v>538</v>
      </c>
      <c r="K90" s="156" t="s">
        <v>755</v>
      </c>
      <c r="L90" s="156" t="s">
        <v>627</v>
      </c>
      <c r="M90" s="60">
        <v>1</v>
      </c>
      <c r="N90" s="156" t="s">
        <v>628</v>
      </c>
      <c r="O90" s="156"/>
      <c r="P90" s="156" t="s">
        <v>629</v>
      </c>
      <c r="Q90" s="156" t="s">
        <v>630</v>
      </c>
      <c r="R90" s="60">
        <v>1</v>
      </c>
      <c r="S90" s="69">
        <v>43374</v>
      </c>
      <c r="T90" s="69">
        <v>43725</v>
      </c>
      <c r="U90" s="157">
        <f t="shared" si="14"/>
        <v>50.142857142857146</v>
      </c>
      <c r="V90" s="158">
        <f t="shared" si="15"/>
        <v>0</v>
      </c>
      <c r="W90" s="158">
        <f t="shared" si="16"/>
        <v>0</v>
      </c>
      <c r="X90" s="159">
        <f t="shared" si="17"/>
        <v>0</v>
      </c>
      <c r="Y90" s="158">
        <f t="shared" si="18"/>
        <v>0</v>
      </c>
      <c r="Z90" s="158">
        <f t="shared" si="19"/>
        <v>0</v>
      </c>
      <c r="AA90" s="62" t="s">
        <v>761</v>
      </c>
      <c r="AB90" s="62" t="s">
        <v>763</v>
      </c>
      <c r="AC90" s="63" t="s">
        <v>732</v>
      </c>
      <c r="AD90" s="60"/>
      <c r="AE90" s="113"/>
      <c r="AF90" s="113"/>
      <c r="AG90" s="113"/>
      <c r="AH90" s="113"/>
      <c r="AI90" s="113"/>
      <c r="AJ90" s="113"/>
      <c r="AK90" s="63"/>
      <c r="AL90" s="160">
        <v>0</v>
      </c>
      <c r="AM90" s="160" t="s">
        <v>836</v>
      </c>
      <c r="AN90" s="169" t="s">
        <v>940</v>
      </c>
      <c r="AO90" s="63">
        <v>0</v>
      </c>
      <c r="AP90" s="63" t="s">
        <v>159</v>
      </c>
      <c r="AQ90" s="63" t="s">
        <v>520</v>
      </c>
      <c r="AR90" s="164"/>
      <c r="AS90" s="164"/>
    </row>
    <row r="91" spans="1:16367" ht="81" customHeight="1" thickBot="1">
      <c r="A91" s="172">
        <v>83</v>
      </c>
      <c r="B91" s="109" t="s">
        <v>690</v>
      </c>
      <c r="C91" s="205" t="s">
        <v>402</v>
      </c>
      <c r="D91" s="109" t="s">
        <v>157</v>
      </c>
      <c r="E91" s="109" t="s">
        <v>773</v>
      </c>
      <c r="F91" s="109">
        <v>48</v>
      </c>
      <c r="G91" s="109" t="s">
        <v>401</v>
      </c>
      <c r="H91" s="109" t="s">
        <v>168</v>
      </c>
      <c r="I91" s="109" t="s">
        <v>192</v>
      </c>
      <c r="J91" s="109" t="s">
        <v>489</v>
      </c>
      <c r="K91" s="156" t="s">
        <v>488</v>
      </c>
      <c r="L91" s="156" t="s">
        <v>487</v>
      </c>
      <c r="M91" s="60">
        <v>1</v>
      </c>
      <c r="N91" s="156" t="s">
        <v>486</v>
      </c>
      <c r="O91" s="156"/>
      <c r="P91" s="156" t="s">
        <v>485</v>
      </c>
      <c r="Q91" s="156" t="s">
        <v>485</v>
      </c>
      <c r="R91" s="60">
        <v>1</v>
      </c>
      <c r="S91" s="64" t="s">
        <v>400</v>
      </c>
      <c r="T91" s="64" t="s">
        <v>459</v>
      </c>
      <c r="U91" s="157">
        <f t="shared" ref="U91:U105" si="26">DATEDIF(S91,T91,"D")/7</f>
        <v>44.428571428571431</v>
      </c>
      <c r="V91" s="158">
        <f t="shared" ref="V91:V105" si="27">+AL91</f>
        <v>100</v>
      </c>
      <c r="W91" s="158">
        <f t="shared" ref="W91:W105" si="28">IF(R91=0,0,IF(V91/R91&gt;1,1,V91/R91))</f>
        <v>1</v>
      </c>
      <c r="X91" s="159">
        <f t="shared" ref="X91:X105" si="29">U91*W91</f>
        <v>44.428571428571431</v>
      </c>
      <c r="Y91" s="158">
        <f t="shared" ref="Y91:Y105" si="30">IF(T91&lt;=$Y$4,X91,0)</f>
        <v>0</v>
      </c>
      <c r="Z91" s="158">
        <f t="shared" ref="Z91:Z105" si="31">IF($Y$4&gt;=T91,U91,0)</f>
        <v>0</v>
      </c>
      <c r="AA91" s="62" t="s">
        <v>761</v>
      </c>
      <c r="AB91" s="62" t="s">
        <v>764</v>
      </c>
      <c r="AC91" s="63" t="s">
        <v>726</v>
      </c>
      <c r="AD91" s="60"/>
      <c r="AE91" s="195"/>
      <c r="AF91" s="195"/>
      <c r="AG91" s="195"/>
      <c r="AH91" s="195"/>
      <c r="AI91" s="195"/>
      <c r="AJ91" s="195"/>
      <c r="AK91" s="63"/>
      <c r="AL91" s="160">
        <v>100</v>
      </c>
      <c r="AM91" s="160" t="s">
        <v>838</v>
      </c>
      <c r="AN91" s="169" t="s">
        <v>921</v>
      </c>
      <c r="AO91" s="63">
        <v>100</v>
      </c>
      <c r="AP91" s="63" t="s">
        <v>185</v>
      </c>
      <c r="AQ91" s="63" t="s">
        <v>520</v>
      </c>
      <c r="AR91" s="164">
        <v>5</v>
      </c>
      <c r="AS91" s="164">
        <v>1</v>
      </c>
    </row>
    <row r="92" spans="1:16367" ht="81" customHeight="1" thickBot="1">
      <c r="A92" s="172">
        <v>84</v>
      </c>
      <c r="B92" s="109" t="s">
        <v>691</v>
      </c>
      <c r="C92" s="109" t="s">
        <v>402</v>
      </c>
      <c r="D92" s="109" t="s">
        <v>157</v>
      </c>
      <c r="E92" s="109" t="s">
        <v>773</v>
      </c>
      <c r="F92" s="109">
        <v>48</v>
      </c>
      <c r="G92" s="109" t="s">
        <v>401</v>
      </c>
      <c r="H92" s="163" t="s">
        <v>176</v>
      </c>
      <c r="I92" s="163" t="s">
        <v>183</v>
      </c>
      <c r="J92" s="109" t="s">
        <v>476</v>
      </c>
      <c r="K92" s="156" t="s">
        <v>475</v>
      </c>
      <c r="L92" s="156" t="s">
        <v>474</v>
      </c>
      <c r="M92" s="60">
        <v>1</v>
      </c>
      <c r="N92" s="156" t="s">
        <v>473</v>
      </c>
      <c r="O92" s="156"/>
      <c r="P92" s="156" t="s">
        <v>472</v>
      </c>
      <c r="Q92" s="156" t="s">
        <v>472</v>
      </c>
      <c r="R92" s="60">
        <v>1</v>
      </c>
      <c r="S92" s="64" t="s">
        <v>400</v>
      </c>
      <c r="T92" s="64" t="s">
        <v>459</v>
      </c>
      <c r="U92" s="157">
        <f t="shared" si="26"/>
        <v>44.428571428571431</v>
      </c>
      <c r="V92" s="158">
        <f t="shared" si="27"/>
        <v>100</v>
      </c>
      <c r="W92" s="158">
        <f t="shared" si="28"/>
        <v>1</v>
      </c>
      <c r="X92" s="159">
        <f t="shared" si="29"/>
        <v>44.428571428571431</v>
      </c>
      <c r="Y92" s="158">
        <f t="shared" si="30"/>
        <v>0</v>
      </c>
      <c r="Z92" s="158">
        <f t="shared" si="31"/>
        <v>0</v>
      </c>
      <c r="AA92" s="62" t="s">
        <v>761</v>
      </c>
      <c r="AB92" s="62" t="s">
        <v>764</v>
      </c>
      <c r="AC92" s="63" t="s">
        <v>725</v>
      </c>
      <c r="AD92" s="60"/>
      <c r="AE92" s="208"/>
      <c r="AF92" s="209"/>
      <c r="AG92" s="209"/>
      <c r="AH92" s="209"/>
      <c r="AI92" s="209"/>
      <c r="AJ92" s="209"/>
      <c r="AK92" s="63" t="s">
        <v>782</v>
      </c>
      <c r="AL92" s="160">
        <v>100</v>
      </c>
      <c r="AM92" s="160" t="s">
        <v>838</v>
      </c>
      <c r="AN92" s="169" t="s">
        <v>922</v>
      </c>
      <c r="AO92" s="63">
        <v>100</v>
      </c>
      <c r="AP92" s="63" t="s">
        <v>185</v>
      </c>
      <c r="AQ92" s="63" t="s">
        <v>520</v>
      </c>
      <c r="AR92" s="164">
        <v>5</v>
      </c>
      <c r="AS92" s="164">
        <v>1</v>
      </c>
    </row>
    <row r="93" spans="1:16367" ht="81" customHeight="1" thickBot="1">
      <c r="A93" s="172">
        <v>85</v>
      </c>
      <c r="B93" s="109" t="s">
        <v>692</v>
      </c>
      <c r="C93" s="109" t="s">
        <v>402</v>
      </c>
      <c r="D93" s="109" t="s">
        <v>157</v>
      </c>
      <c r="E93" s="109" t="s">
        <v>773</v>
      </c>
      <c r="F93" s="109">
        <v>48</v>
      </c>
      <c r="G93" s="109" t="s">
        <v>401</v>
      </c>
      <c r="H93" s="163" t="s">
        <v>176</v>
      </c>
      <c r="I93" s="163" t="s">
        <v>183</v>
      </c>
      <c r="J93" s="109" t="s">
        <v>471</v>
      </c>
      <c r="K93" s="156" t="s">
        <v>470</v>
      </c>
      <c r="L93" s="156" t="s">
        <v>469</v>
      </c>
      <c r="M93" s="60">
        <v>1</v>
      </c>
      <c r="N93" s="156" t="s">
        <v>468</v>
      </c>
      <c r="O93" s="156"/>
      <c r="P93" s="156" t="s">
        <v>467</v>
      </c>
      <c r="Q93" s="156" t="s">
        <v>466</v>
      </c>
      <c r="R93" s="60">
        <v>1</v>
      </c>
      <c r="S93" s="64" t="s">
        <v>400</v>
      </c>
      <c r="T93" s="64" t="s">
        <v>459</v>
      </c>
      <c r="U93" s="157">
        <f t="shared" si="26"/>
        <v>44.428571428571431</v>
      </c>
      <c r="V93" s="158">
        <f t="shared" si="27"/>
        <v>100</v>
      </c>
      <c r="W93" s="158">
        <f t="shared" si="28"/>
        <v>1</v>
      </c>
      <c r="X93" s="159">
        <f t="shared" si="29"/>
        <v>44.428571428571431</v>
      </c>
      <c r="Y93" s="158">
        <f t="shared" si="30"/>
        <v>0</v>
      </c>
      <c r="Z93" s="158">
        <f t="shared" si="31"/>
        <v>0</v>
      </c>
      <c r="AA93" s="62" t="s">
        <v>761</v>
      </c>
      <c r="AB93" s="62" t="s">
        <v>764</v>
      </c>
      <c r="AC93" s="63" t="s">
        <v>725</v>
      </c>
      <c r="AD93" s="60"/>
      <c r="AE93" s="113"/>
      <c r="AF93" s="113"/>
      <c r="AG93" s="113"/>
      <c r="AH93" s="113"/>
      <c r="AI93" s="113"/>
      <c r="AJ93" s="113"/>
      <c r="AK93" s="63" t="s">
        <v>782</v>
      </c>
      <c r="AL93" s="160">
        <v>100</v>
      </c>
      <c r="AM93" s="160" t="s">
        <v>838</v>
      </c>
      <c r="AN93" s="169" t="s">
        <v>922</v>
      </c>
      <c r="AO93" s="63">
        <v>100</v>
      </c>
      <c r="AP93" s="63" t="s">
        <v>185</v>
      </c>
      <c r="AQ93" s="63" t="s">
        <v>520</v>
      </c>
      <c r="AR93" s="164">
        <v>5</v>
      </c>
      <c r="AS93" s="164">
        <v>1</v>
      </c>
    </row>
    <row r="94" spans="1:16367" ht="81" customHeight="1" thickBot="1">
      <c r="A94" s="172">
        <v>86</v>
      </c>
      <c r="B94" s="109" t="s">
        <v>693</v>
      </c>
      <c r="C94" s="109" t="s">
        <v>177</v>
      </c>
      <c r="D94" s="109" t="s">
        <v>157</v>
      </c>
      <c r="E94" s="109" t="s">
        <v>773</v>
      </c>
      <c r="F94" s="109">
        <v>53</v>
      </c>
      <c r="G94" s="109" t="s">
        <v>169</v>
      </c>
      <c r="H94" s="109" t="s">
        <v>168</v>
      </c>
      <c r="I94" s="109" t="s">
        <v>192</v>
      </c>
      <c r="J94" s="109" t="s">
        <v>298</v>
      </c>
      <c r="K94" s="156" t="s">
        <v>306</v>
      </c>
      <c r="L94" s="156" t="s">
        <v>305</v>
      </c>
      <c r="M94" s="60">
        <v>1</v>
      </c>
      <c r="N94" s="156" t="s">
        <v>235</v>
      </c>
      <c r="O94" s="156"/>
      <c r="P94" s="156" t="s">
        <v>234</v>
      </c>
      <c r="Q94" s="156" t="s">
        <v>304</v>
      </c>
      <c r="R94" s="60">
        <v>1</v>
      </c>
      <c r="S94" s="64" t="s">
        <v>170</v>
      </c>
      <c r="T94" s="64" t="s">
        <v>194</v>
      </c>
      <c r="U94" s="157">
        <f t="shared" si="26"/>
        <v>22.142857142857142</v>
      </c>
      <c r="V94" s="158">
        <f t="shared" si="27"/>
        <v>100</v>
      </c>
      <c r="W94" s="158">
        <f t="shared" si="28"/>
        <v>1</v>
      </c>
      <c r="X94" s="159">
        <f t="shared" si="29"/>
        <v>22.142857142857142</v>
      </c>
      <c r="Y94" s="158">
        <f t="shared" si="30"/>
        <v>0</v>
      </c>
      <c r="Z94" s="158">
        <f t="shared" si="31"/>
        <v>0</v>
      </c>
      <c r="AA94" s="62" t="s">
        <v>761</v>
      </c>
      <c r="AB94" s="62" t="s">
        <v>764</v>
      </c>
      <c r="AC94" s="191" t="s">
        <v>726</v>
      </c>
      <c r="AD94" s="60"/>
      <c r="AE94" s="60"/>
      <c r="AF94" s="113"/>
      <c r="AG94" s="113"/>
      <c r="AH94" s="113"/>
      <c r="AI94" s="193"/>
      <c r="AJ94" s="113"/>
      <c r="AK94" s="63"/>
      <c r="AL94" s="160">
        <v>100</v>
      </c>
      <c r="AM94" s="160" t="s">
        <v>838</v>
      </c>
      <c r="AN94" s="169" t="s">
        <v>923</v>
      </c>
      <c r="AO94" s="63">
        <v>100</v>
      </c>
      <c r="AP94" s="63" t="s">
        <v>185</v>
      </c>
      <c r="AQ94" s="63" t="s">
        <v>520</v>
      </c>
      <c r="AR94" s="164">
        <v>5</v>
      </c>
      <c r="AS94" s="164">
        <v>1</v>
      </c>
    </row>
    <row r="95" spans="1:16367" ht="81" customHeight="1" thickBot="1">
      <c r="A95" s="172">
        <v>87</v>
      </c>
      <c r="B95" s="109" t="s">
        <v>694</v>
      </c>
      <c r="C95" s="109" t="s">
        <v>160</v>
      </c>
      <c r="D95" s="109" t="s">
        <v>157</v>
      </c>
      <c r="E95" s="109" t="s">
        <v>773</v>
      </c>
      <c r="F95" s="109">
        <v>57</v>
      </c>
      <c r="G95" s="109" t="s">
        <v>169</v>
      </c>
      <c r="H95" s="109" t="s">
        <v>168</v>
      </c>
      <c r="I95" s="109" t="s">
        <v>192</v>
      </c>
      <c r="J95" s="109" t="s">
        <v>298</v>
      </c>
      <c r="K95" s="156" t="s">
        <v>303</v>
      </c>
      <c r="L95" s="156" t="s">
        <v>302</v>
      </c>
      <c r="M95" s="60">
        <v>1</v>
      </c>
      <c r="N95" s="156" t="s">
        <v>301</v>
      </c>
      <c r="O95" s="156"/>
      <c r="P95" s="156" t="s">
        <v>300</v>
      </c>
      <c r="Q95" s="156" t="s">
        <v>299</v>
      </c>
      <c r="R95" s="60">
        <v>1</v>
      </c>
      <c r="S95" s="64" t="s">
        <v>160</v>
      </c>
      <c r="T95" s="64" t="s">
        <v>227</v>
      </c>
      <c r="U95" s="157">
        <f t="shared" si="26"/>
        <v>22.714285714285715</v>
      </c>
      <c r="V95" s="158">
        <f t="shared" si="27"/>
        <v>100</v>
      </c>
      <c r="W95" s="158">
        <f t="shared" si="28"/>
        <v>1</v>
      </c>
      <c r="X95" s="159">
        <f t="shared" si="29"/>
        <v>22.714285714285715</v>
      </c>
      <c r="Y95" s="158">
        <f t="shared" si="30"/>
        <v>0</v>
      </c>
      <c r="Z95" s="158">
        <f t="shared" si="31"/>
        <v>0</v>
      </c>
      <c r="AA95" s="62" t="s">
        <v>761</v>
      </c>
      <c r="AB95" s="62" t="s">
        <v>764</v>
      </c>
      <c r="AC95" s="63" t="s">
        <v>726</v>
      </c>
      <c r="AD95" s="60"/>
      <c r="AE95" s="63"/>
      <c r="AF95" s="113"/>
      <c r="AG95" s="113"/>
      <c r="AH95" s="193"/>
      <c r="AI95" s="113"/>
      <c r="AJ95" s="113"/>
      <c r="AK95" s="63"/>
      <c r="AL95" s="160">
        <v>100</v>
      </c>
      <c r="AM95" s="160" t="s">
        <v>838</v>
      </c>
      <c r="AN95" s="169" t="s">
        <v>924</v>
      </c>
      <c r="AO95" s="63">
        <v>100</v>
      </c>
      <c r="AP95" s="63" t="s">
        <v>185</v>
      </c>
      <c r="AQ95" s="63" t="s">
        <v>520</v>
      </c>
      <c r="AR95" s="164">
        <v>5</v>
      </c>
      <c r="AS95" s="164">
        <v>1</v>
      </c>
    </row>
    <row r="96" spans="1:16367" ht="81" customHeight="1" thickBot="1">
      <c r="A96" s="172">
        <v>88</v>
      </c>
      <c r="B96" s="109" t="s">
        <v>695</v>
      </c>
      <c r="C96" s="109" t="s">
        <v>160</v>
      </c>
      <c r="D96" s="109" t="s">
        <v>157</v>
      </c>
      <c r="E96" s="109" t="s">
        <v>773</v>
      </c>
      <c r="F96" s="109">
        <v>57</v>
      </c>
      <c r="G96" s="109" t="s">
        <v>169</v>
      </c>
      <c r="H96" s="109" t="s">
        <v>168</v>
      </c>
      <c r="I96" s="109" t="s">
        <v>192</v>
      </c>
      <c r="J96" s="109" t="s">
        <v>267</v>
      </c>
      <c r="K96" s="156" t="s">
        <v>266</v>
      </c>
      <c r="L96" s="156" t="s">
        <v>265</v>
      </c>
      <c r="M96" s="60">
        <v>1</v>
      </c>
      <c r="N96" s="156" t="s">
        <v>264</v>
      </c>
      <c r="O96" s="156"/>
      <c r="P96" s="156" t="s">
        <v>263</v>
      </c>
      <c r="Q96" s="156" t="s">
        <v>262</v>
      </c>
      <c r="R96" s="60">
        <v>1</v>
      </c>
      <c r="S96" s="64" t="s">
        <v>160</v>
      </c>
      <c r="T96" s="64" t="s">
        <v>227</v>
      </c>
      <c r="U96" s="157">
        <f t="shared" si="26"/>
        <v>22.714285714285715</v>
      </c>
      <c r="V96" s="158">
        <f t="shared" si="27"/>
        <v>100</v>
      </c>
      <c r="W96" s="158">
        <f t="shared" si="28"/>
        <v>1</v>
      </c>
      <c r="X96" s="159">
        <f t="shared" si="29"/>
        <v>22.714285714285715</v>
      </c>
      <c r="Y96" s="158">
        <f t="shared" si="30"/>
        <v>0</v>
      </c>
      <c r="Z96" s="158">
        <f t="shared" si="31"/>
        <v>0</v>
      </c>
      <c r="AA96" s="62" t="s">
        <v>761</v>
      </c>
      <c r="AB96" s="62" t="s">
        <v>764</v>
      </c>
      <c r="AC96" s="63" t="s">
        <v>726</v>
      </c>
      <c r="AD96" s="60"/>
      <c r="AE96" s="63"/>
      <c r="AF96" s="113"/>
      <c r="AG96" s="113"/>
      <c r="AH96" s="193"/>
      <c r="AI96" s="193"/>
      <c r="AJ96" s="113"/>
      <c r="AK96" s="63"/>
      <c r="AL96" s="160">
        <v>100</v>
      </c>
      <c r="AM96" s="160" t="s">
        <v>838</v>
      </c>
      <c r="AN96" s="169" t="s">
        <v>925</v>
      </c>
      <c r="AO96" s="63">
        <v>100</v>
      </c>
      <c r="AP96" s="63" t="s">
        <v>185</v>
      </c>
      <c r="AQ96" s="63" t="s">
        <v>520</v>
      </c>
      <c r="AR96" s="164">
        <v>5</v>
      </c>
      <c r="AS96" s="164">
        <v>1</v>
      </c>
    </row>
    <row r="97" spans="1:45" ht="81" customHeight="1" thickBot="1">
      <c r="A97" s="172">
        <v>89</v>
      </c>
      <c r="B97" s="109" t="s">
        <v>696</v>
      </c>
      <c r="C97" s="109" t="s">
        <v>160</v>
      </c>
      <c r="D97" s="109" t="s">
        <v>157</v>
      </c>
      <c r="E97" s="109" t="s">
        <v>773</v>
      </c>
      <c r="F97" s="109">
        <v>57</v>
      </c>
      <c r="G97" s="109" t="s">
        <v>169</v>
      </c>
      <c r="H97" s="109" t="s">
        <v>168</v>
      </c>
      <c r="I97" s="109" t="s">
        <v>192</v>
      </c>
      <c r="J97" s="109" t="s">
        <v>254</v>
      </c>
      <c r="K97" s="156" t="s">
        <v>261</v>
      </c>
      <c r="L97" s="156" t="s">
        <v>260</v>
      </c>
      <c r="M97" s="60">
        <v>1</v>
      </c>
      <c r="N97" s="156" t="s">
        <v>259</v>
      </c>
      <c r="O97" s="156"/>
      <c r="P97" s="156" t="s">
        <v>258</v>
      </c>
      <c r="Q97" s="156" t="s">
        <v>257</v>
      </c>
      <c r="R97" s="60">
        <v>1</v>
      </c>
      <c r="S97" s="64" t="s">
        <v>160</v>
      </c>
      <c r="T97" s="64" t="s">
        <v>227</v>
      </c>
      <c r="U97" s="157">
        <f t="shared" si="26"/>
        <v>22.714285714285715</v>
      </c>
      <c r="V97" s="158">
        <f t="shared" si="27"/>
        <v>100</v>
      </c>
      <c r="W97" s="158">
        <f t="shared" si="28"/>
        <v>1</v>
      </c>
      <c r="X97" s="159">
        <f t="shared" si="29"/>
        <v>22.714285714285715</v>
      </c>
      <c r="Y97" s="158">
        <f t="shared" si="30"/>
        <v>0</v>
      </c>
      <c r="Z97" s="158">
        <f t="shared" si="31"/>
        <v>0</v>
      </c>
      <c r="AA97" s="62" t="s">
        <v>761</v>
      </c>
      <c r="AB97" s="62" t="s">
        <v>764</v>
      </c>
      <c r="AC97" s="63" t="s">
        <v>726</v>
      </c>
      <c r="AD97" s="60"/>
      <c r="AE97" s="113"/>
      <c r="AF97" s="113"/>
      <c r="AG97" s="113"/>
      <c r="AH97" s="113"/>
      <c r="AI97" s="113"/>
      <c r="AJ97" s="113"/>
      <c r="AK97" s="63"/>
      <c r="AL97" s="160">
        <v>100</v>
      </c>
      <c r="AM97" s="160" t="s">
        <v>838</v>
      </c>
      <c r="AN97" s="169" t="s">
        <v>926</v>
      </c>
      <c r="AO97" s="63">
        <v>100</v>
      </c>
      <c r="AP97" s="63" t="s">
        <v>185</v>
      </c>
      <c r="AQ97" s="63" t="s">
        <v>520</v>
      </c>
      <c r="AR97" s="164">
        <v>5</v>
      </c>
      <c r="AS97" s="164">
        <v>1</v>
      </c>
    </row>
    <row r="98" spans="1:45" ht="81" customHeight="1" thickBot="1">
      <c r="A98" s="172">
        <v>90</v>
      </c>
      <c r="B98" s="109" t="s">
        <v>697</v>
      </c>
      <c r="C98" s="109" t="s">
        <v>177</v>
      </c>
      <c r="D98" s="109" t="s">
        <v>157</v>
      </c>
      <c r="E98" s="109" t="s">
        <v>773</v>
      </c>
      <c r="F98" s="109">
        <v>53</v>
      </c>
      <c r="G98" s="109" t="s">
        <v>169</v>
      </c>
      <c r="H98" s="109" t="s">
        <v>168</v>
      </c>
      <c r="I98" s="109" t="s">
        <v>192</v>
      </c>
      <c r="J98" s="109" t="s">
        <v>226</v>
      </c>
      <c r="K98" s="156" t="s">
        <v>237</v>
      </c>
      <c r="L98" s="156" t="s">
        <v>236</v>
      </c>
      <c r="M98" s="60">
        <v>1</v>
      </c>
      <c r="N98" s="156" t="s">
        <v>235</v>
      </c>
      <c r="O98" s="156"/>
      <c r="P98" s="156" t="s">
        <v>234</v>
      </c>
      <c r="Q98" s="156" t="s">
        <v>233</v>
      </c>
      <c r="R98" s="60">
        <v>1</v>
      </c>
      <c r="S98" s="64" t="s">
        <v>170</v>
      </c>
      <c r="T98" s="64" t="s">
        <v>194</v>
      </c>
      <c r="U98" s="157">
        <f t="shared" si="26"/>
        <v>22.142857142857142</v>
      </c>
      <c r="V98" s="158">
        <f t="shared" si="27"/>
        <v>100</v>
      </c>
      <c r="W98" s="158">
        <f t="shared" si="28"/>
        <v>1</v>
      </c>
      <c r="X98" s="159">
        <f t="shared" si="29"/>
        <v>22.142857142857142</v>
      </c>
      <c r="Y98" s="158">
        <f t="shared" si="30"/>
        <v>0</v>
      </c>
      <c r="Z98" s="158">
        <f t="shared" si="31"/>
        <v>0</v>
      </c>
      <c r="AA98" s="62" t="s">
        <v>761</v>
      </c>
      <c r="AB98" s="62" t="s">
        <v>764</v>
      </c>
      <c r="AC98" s="191" t="s">
        <v>726</v>
      </c>
      <c r="AD98" s="60"/>
      <c r="AE98" s="63"/>
      <c r="AF98" s="113"/>
      <c r="AG98" s="113"/>
      <c r="AH98" s="193"/>
      <c r="AI98" s="193"/>
      <c r="AJ98" s="113"/>
      <c r="AK98" s="63"/>
      <c r="AL98" s="160">
        <v>100</v>
      </c>
      <c r="AM98" s="160" t="s">
        <v>838</v>
      </c>
      <c r="AN98" s="169" t="s">
        <v>927</v>
      </c>
      <c r="AO98" s="63">
        <v>100</v>
      </c>
      <c r="AP98" s="63" t="s">
        <v>185</v>
      </c>
      <c r="AQ98" s="63" t="s">
        <v>520</v>
      </c>
      <c r="AR98" s="164">
        <v>5</v>
      </c>
      <c r="AS98" s="164">
        <v>1</v>
      </c>
    </row>
    <row r="99" spans="1:45" ht="81" customHeight="1" thickBot="1">
      <c r="A99" s="172">
        <v>91</v>
      </c>
      <c r="B99" s="109" t="s">
        <v>698</v>
      </c>
      <c r="C99" s="109" t="s">
        <v>160</v>
      </c>
      <c r="D99" s="109" t="s">
        <v>157</v>
      </c>
      <c r="E99" s="109" t="s">
        <v>773</v>
      </c>
      <c r="F99" s="109">
        <v>57</v>
      </c>
      <c r="G99" s="109" t="s">
        <v>169</v>
      </c>
      <c r="H99" s="109" t="s">
        <v>168</v>
      </c>
      <c r="I99" s="109" t="s">
        <v>192</v>
      </c>
      <c r="J99" s="109" t="s">
        <v>226</v>
      </c>
      <c r="K99" s="156" t="s">
        <v>232</v>
      </c>
      <c r="L99" s="156" t="s">
        <v>231</v>
      </c>
      <c r="M99" s="60">
        <v>1</v>
      </c>
      <c r="N99" s="156" t="s">
        <v>230</v>
      </c>
      <c r="O99" s="156"/>
      <c r="P99" s="156" t="s">
        <v>229</v>
      </c>
      <c r="Q99" s="156" t="s">
        <v>228</v>
      </c>
      <c r="R99" s="60">
        <v>1</v>
      </c>
      <c r="S99" s="64" t="s">
        <v>160</v>
      </c>
      <c r="T99" s="64" t="s">
        <v>227</v>
      </c>
      <c r="U99" s="157">
        <f t="shared" si="26"/>
        <v>22.714285714285715</v>
      </c>
      <c r="V99" s="158">
        <f t="shared" si="27"/>
        <v>100</v>
      </c>
      <c r="W99" s="158">
        <f t="shared" si="28"/>
        <v>1</v>
      </c>
      <c r="X99" s="159">
        <f t="shared" si="29"/>
        <v>22.714285714285715</v>
      </c>
      <c r="Y99" s="158">
        <f t="shared" si="30"/>
        <v>0</v>
      </c>
      <c r="Z99" s="158">
        <f t="shared" si="31"/>
        <v>0</v>
      </c>
      <c r="AA99" s="62" t="s">
        <v>761</v>
      </c>
      <c r="AB99" s="62" t="s">
        <v>764</v>
      </c>
      <c r="AC99" s="63" t="s">
        <v>726</v>
      </c>
      <c r="AD99" s="60"/>
      <c r="AE99" s="113"/>
      <c r="AF99" s="113"/>
      <c r="AG99" s="113"/>
      <c r="AH99" s="113"/>
      <c r="AI99" s="113"/>
      <c r="AJ99" s="113"/>
      <c r="AK99" s="63"/>
      <c r="AL99" s="160">
        <v>100</v>
      </c>
      <c r="AM99" s="160" t="s">
        <v>838</v>
      </c>
      <c r="AN99" s="169" t="s">
        <v>928</v>
      </c>
      <c r="AO99" s="63">
        <v>100</v>
      </c>
      <c r="AP99" s="63" t="s">
        <v>185</v>
      </c>
      <c r="AQ99" s="63" t="s">
        <v>520</v>
      </c>
      <c r="AR99" s="164">
        <v>5</v>
      </c>
      <c r="AS99" s="164">
        <v>1</v>
      </c>
    </row>
    <row r="100" spans="1:45" ht="81" customHeight="1" thickBot="1">
      <c r="A100" s="172">
        <v>92</v>
      </c>
      <c r="B100" s="109" t="s">
        <v>699</v>
      </c>
      <c r="C100" s="109" t="s">
        <v>177</v>
      </c>
      <c r="D100" s="109" t="s">
        <v>157</v>
      </c>
      <c r="E100" s="109" t="s">
        <v>773</v>
      </c>
      <c r="F100" s="109">
        <v>53</v>
      </c>
      <c r="G100" s="109" t="s">
        <v>169</v>
      </c>
      <c r="H100" s="109" t="s">
        <v>168</v>
      </c>
      <c r="I100" s="109" t="s">
        <v>192</v>
      </c>
      <c r="J100" s="109" t="s">
        <v>206</v>
      </c>
      <c r="K100" s="156" t="s">
        <v>205</v>
      </c>
      <c r="L100" s="156" t="s">
        <v>204</v>
      </c>
      <c r="M100" s="60">
        <v>1</v>
      </c>
      <c r="N100" s="156" t="s">
        <v>203</v>
      </c>
      <c r="O100" s="156"/>
      <c r="P100" s="156" t="s">
        <v>202</v>
      </c>
      <c r="Q100" s="156" t="s">
        <v>201</v>
      </c>
      <c r="R100" s="60">
        <v>1</v>
      </c>
      <c r="S100" s="64" t="s">
        <v>170</v>
      </c>
      <c r="T100" s="64" t="s">
        <v>200</v>
      </c>
      <c r="U100" s="157">
        <f t="shared" si="26"/>
        <v>30.571428571428573</v>
      </c>
      <c r="V100" s="158">
        <f t="shared" si="27"/>
        <v>100</v>
      </c>
      <c r="W100" s="158">
        <f t="shared" si="28"/>
        <v>1</v>
      </c>
      <c r="X100" s="159">
        <f t="shared" si="29"/>
        <v>30.571428571428573</v>
      </c>
      <c r="Y100" s="158">
        <f t="shared" si="30"/>
        <v>0</v>
      </c>
      <c r="Z100" s="158">
        <f t="shared" si="31"/>
        <v>0</v>
      </c>
      <c r="AA100" s="62" t="s">
        <v>761</v>
      </c>
      <c r="AB100" s="62" t="s">
        <v>764</v>
      </c>
      <c r="AC100" s="191" t="s">
        <v>726</v>
      </c>
      <c r="AD100" s="60"/>
      <c r="AE100" s="113"/>
      <c r="AF100" s="113"/>
      <c r="AG100" s="113"/>
      <c r="AH100" s="113"/>
      <c r="AI100" s="113"/>
      <c r="AJ100" s="113"/>
      <c r="AK100" s="63"/>
      <c r="AL100" s="160">
        <v>100</v>
      </c>
      <c r="AM100" s="160" t="s">
        <v>838</v>
      </c>
      <c r="AN100" s="169" t="s">
        <v>929</v>
      </c>
      <c r="AO100" s="63">
        <v>100</v>
      </c>
      <c r="AP100" s="63" t="s">
        <v>185</v>
      </c>
      <c r="AQ100" s="63" t="s">
        <v>520</v>
      </c>
      <c r="AR100" s="164">
        <v>5</v>
      </c>
      <c r="AS100" s="164">
        <v>1</v>
      </c>
    </row>
    <row r="101" spans="1:45" ht="81" customHeight="1" thickBot="1">
      <c r="A101" s="172">
        <v>93</v>
      </c>
      <c r="B101" s="109" t="s">
        <v>700</v>
      </c>
      <c r="C101" s="109" t="s">
        <v>177</v>
      </c>
      <c r="D101" s="109" t="s">
        <v>157</v>
      </c>
      <c r="E101" s="109" t="s">
        <v>773</v>
      </c>
      <c r="F101" s="109">
        <v>53</v>
      </c>
      <c r="G101" s="109" t="s">
        <v>169</v>
      </c>
      <c r="H101" s="109" t="s">
        <v>168</v>
      </c>
      <c r="I101" s="109" t="s">
        <v>192</v>
      </c>
      <c r="J101" s="109" t="s">
        <v>199</v>
      </c>
      <c r="K101" s="156" t="s">
        <v>198</v>
      </c>
      <c r="L101" s="156" t="s">
        <v>197</v>
      </c>
      <c r="M101" s="60">
        <v>1</v>
      </c>
      <c r="N101" s="156" t="s">
        <v>196</v>
      </c>
      <c r="O101" s="156"/>
      <c r="P101" s="156" t="s">
        <v>195</v>
      </c>
      <c r="Q101" s="156" t="s">
        <v>195</v>
      </c>
      <c r="R101" s="60">
        <v>1</v>
      </c>
      <c r="S101" s="64" t="s">
        <v>170</v>
      </c>
      <c r="T101" s="64" t="s">
        <v>194</v>
      </c>
      <c r="U101" s="157">
        <f t="shared" si="26"/>
        <v>22.142857142857142</v>
      </c>
      <c r="V101" s="158">
        <f t="shared" si="27"/>
        <v>100</v>
      </c>
      <c r="W101" s="158">
        <f t="shared" si="28"/>
        <v>1</v>
      </c>
      <c r="X101" s="159">
        <f t="shared" si="29"/>
        <v>22.142857142857142</v>
      </c>
      <c r="Y101" s="158">
        <f t="shared" si="30"/>
        <v>0</v>
      </c>
      <c r="Z101" s="158">
        <f t="shared" si="31"/>
        <v>0</v>
      </c>
      <c r="AA101" s="62" t="s">
        <v>761</v>
      </c>
      <c r="AB101" s="62" t="s">
        <v>764</v>
      </c>
      <c r="AC101" s="191" t="s">
        <v>726</v>
      </c>
      <c r="AD101" s="60"/>
      <c r="AE101" s="113"/>
      <c r="AF101" s="113"/>
      <c r="AG101" s="113"/>
      <c r="AH101" s="193"/>
      <c r="AI101" s="193"/>
      <c r="AJ101" s="113"/>
      <c r="AK101" s="63"/>
      <c r="AL101" s="160">
        <v>100</v>
      </c>
      <c r="AM101" s="160" t="s">
        <v>838</v>
      </c>
      <c r="AN101" s="170" t="s">
        <v>930</v>
      </c>
      <c r="AO101" s="63">
        <v>100</v>
      </c>
      <c r="AP101" s="63" t="s">
        <v>185</v>
      </c>
      <c r="AQ101" s="63" t="s">
        <v>520</v>
      </c>
      <c r="AR101" s="164">
        <v>5</v>
      </c>
      <c r="AS101" s="164">
        <v>1</v>
      </c>
    </row>
    <row r="102" spans="1:45" ht="81" customHeight="1">
      <c r="A102" s="172">
        <v>94</v>
      </c>
      <c r="B102" s="109" t="s">
        <v>701</v>
      </c>
      <c r="C102" s="205">
        <v>43361</v>
      </c>
      <c r="D102" s="109" t="s">
        <v>157</v>
      </c>
      <c r="E102" s="109" t="s">
        <v>541</v>
      </c>
      <c r="F102" s="109">
        <v>54</v>
      </c>
      <c r="G102" s="109" t="s">
        <v>401</v>
      </c>
      <c r="H102" s="163"/>
      <c r="I102" s="163"/>
      <c r="J102" s="109" t="s">
        <v>774</v>
      </c>
      <c r="K102" s="156" t="s">
        <v>867</v>
      </c>
      <c r="L102" s="156" t="s">
        <v>631</v>
      </c>
      <c r="M102" s="60">
        <v>1</v>
      </c>
      <c r="N102" s="156" t="s">
        <v>632</v>
      </c>
      <c r="O102" s="156" t="s">
        <v>782</v>
      </c>
      <c r="P102" s="156" t="s">
        <v>633</v>
      </c>
      <c r="Q102" s="156" t="s">
        <v>634</v>
      </c>
      <c r="R102" s="60">
        <v>1</v>
      </c>
      <c r="S102" s="69">
        <v>43374</v>
      </c>
      <c r="T102" s="69">
        <v>43725</v>
      </c>
      <c r="U102" s="157">
        <f t="shared" si="26"/>
        <v>50.142857142857146</v>
      </c>
      <c r="V102" s="158">
        <f t="shared" si="27"/>
        <v>100</v>
      </c>
      <c r="W102" s="158">
        <f t="shared" si="28"/>
        <v>1</v>
      </c>
      <c r="X102" s="159">
        <f t="shared" si="29"/>
        <v>50.142857142857146</v>
      </c>
      <c r="Y102" s="158">
        <f t="shared" si="30"/>
        <v>0</v>
      </c>
      <c r="Z102" s="158">
        <f t="shared" si="31"/>
        <v>0</v>
      </c>
      <c r="AA102" s="62" t="s">
        <v>761</v>
      </c>
      <c r="AB102" s="62" t="s">
        <v>763</v>
      </c>
      <c r="AC102" s="63" t="s">
        <v>732</v>
      </c>
      <c r="AD102" s="63"/>
      <c r="AE102" s="63"/>
      <c r="AF102" s="63"/>
      <c r="AG102" s="63"/>
      <c r="AH102" s="63"/>
      <c r="AI102" s="63"/>
      <c r="AJ102" s="63"/>
      <c r="AK102" s="63"/>
      <c r="AL102" s="160">
        <v>100</v>
      </c>
      <c r="AM102" s="160" t="s">
        <v>836</v>
      </c>
      <c r="AN102" s="169" t="s">
        <v>913</v>
      </c>
      <c r="AO102" s="63">
        <v>100</v>
      </c>
      <c r="AP102" s="63" t="s">
        <v>185</v>
      </c>
      <c r="AQ102" s="63" t="s">
        <v>520</v>
      </c>
      <c r="AR102" s="206"/>
      <c r="AS102" s="206"/>
    </row>
    <row r="103" spans="1:45" ht="81" customHeight="1">
      <c r="A103" s="172">
        <v>95</v>
      </c>
      <c r="B103" s="109" t="s">
        <v>702</v>
      </c>
      <c r="C103" s="205">
        <v>43361</v>
      </c>
      <c r="D103" s="109" t="s">
        <v>157</v>
      </c>
      <c r="E103" s="109" t="s">
        <v>541</v>
      </c>
      <c r="F103" s="109">
        <v>54</v>
      </c>
      <c r="G103" s="109" t="s">
        <v>401</v>
      </c>
      <c r="H103" s="163"/>
      <c r="I103" s="163"/>
      <c r="J103" s="109" t="s">
        <v>774</v>
      </c>
      <c r="K103" s="156" t="s">
        <v>867</v>
      </c>
      <c r="L103" s="156" t="s">
        <v>775</v>
      </c>
      <c r="M103" s="60">
        <v>2</v>
      </c>
      <c r="N103" s="156" t="s">
        <v>776</v>
      </c>
      <c r="O103" s="156" t="s">
        <v>782</v>
      </c>
      <c r="P103" s="156" t="s">
        <v>637</v>
      </c>
      <c r="Q103" s="156" t="s">
        <v>777</v>
      </c>
      <c r="R103" s="60">
        <v>1</v>
      </c>
      <c r="S103" s="69">
        <v>43374</v>
      </c>
      <c r="T103" s="69">
        <v>43725</v>
      </c>
      <c r="U103" s="157">
        <f t="shared" si="26"/>
        <v>50.142857142857146</v>
      </c>
      <c r="V103" s="158">
        <f t="shared" si="27"/>
        <v>55.7</v>
      </c>
      <c r="W103" s="158">
        <f t="shared" si="28"/>
        <v>1</v>
      </c>
      <c r="X103" s="159">
        <f t="shared" si="29"/>
        <v>50.142857142857146</v>
      </c>
      <c r="Y103" s="158">
        <f t="shared" si="30"/>
        <v>0</v>
      </c>
      <c r="Z103" s="158">
        <f t="shared" si="31"/>
        <v>0</v>
      </c>
      <c r="AA103" s="62" t="s">
        <v>761</v>
      </c>
      <c r="AB103" s="62" t="s">
        <v>763</v>
      </c>
      <c r="AC103" s="63" t="s">
        <v>732</v>
      </c>
      <c r="AD103" s="63"/>
      <c r="AE103" s="63"/>
      <c r="AF103" s="63"/>
      <c r="AG103" s="63"/>
      <c r="AH103" s="63"/>
      <c r="AI103" s="63"/>
      <c r="AJ103" s="63"/>
      <c r="AK103" s="63"/>
      <c r="AL103" s="160">
        <v>55.7</v>
      </c>
      <c r="AM103" s="160" t="s">
        <v>836</v>
      </c>
      <c r="AN103" s="169" t="s">
        <v>914</v>
      </c>
      <c r="AO103" s="63">
        <v>55.7</v>
      </c>
      <c r="AP103" s="63" t="s">
        <v>159</v>
      </c>
      <c r="AQ103" s="63" t="s">
        <v>520</v>
      </c>
      <c r="AR103" s="206"/>
      <c r="AS103" s="206"/>
    </row>
    <row r="104" spans="1:45" ht="81" customHeight="1">
      <c r="A104" s="172">
        <v>96</v>
      </c>
      <c r="B104" s="109" t="s">
        <v>703</v>
      </c>
      <c r="C104" s="205">
        <v>43361</v>
      </c>
      <c r="D104" s="109" t="s">
        <v>157</v>
      </c>
      <c r="E104" s="109" t="s">
        <v>541</v>
      </c>
      <c r="F104" s="109">
        <v>54</v>
      </c>
      <c r="G104" s="109" t="s">
        <v>401</v>
      </c>
      <c r="H104" s="163"/>
      <c r="I104" s="163"/>
      <c r="J104" s="109" t="s">
        <v>774</v>
      </c>
      <c r="K104" s="156" t="s">
        <v>867</v>
      </c>
      <c r="L104" s="156" t="s">
        <v>778</v>
      </c>
      <c r="M104" s="60">
        <v>3</v>
      </c>
      <c r="N104" s="156" t="s">
        <v>640</v>
      </c>
      <c r="O104" s="156" t="s">
        <v>782</v>
      </c>
      <c r="P104" s="156" t="s">
        <v>641</v>
      </c>
      <c r="Q104" s="156" t="s">
        <v>649</v>
      </c>
      <c r="R104" s="60">
        <v>1</v>
      </c>
      <c r="S104" s="69">
        <v>43374</v>
      </c>
      <c r="T104" s="69">
        <v>43725</v>
      </c>
      <c r="U104" s="157">
        <f t="shared" si="26"/>
        <v>50.142857142857146</v>
      </c>
      <c r="V104" s="158">
        <f t="shared" si="27"/>
        <v>25</v>
      </c>
      <c r="W104" s="158">
        <f t="shared" si="28"/>
        <v>1</v>
      </c>
      <c r="X104" s="159">
        <f t="shared" si="29"/>
        <v>50.142857142857146</v>
      </c>
      <c r="Y104" s="158">
        <f t="shared" si="30"/>
        <v>0</v>
      </c>
      <c r="Z104" s="158">
        <f t="shared" si="31"/>
        <v>0</v>
      </c>
      <c r="AA104" s="62" t="s">
        <v>761</v>
      </c>
      <c r="AB104" s="62" t="s">
        <v>763</v>
      </c>
      <c r="AC104" s="168" t="s">
        <v>831</v>
      </c>
      <c r="AD104" s="63"/>
      <c r="AE104" s="63"/>
      <c r="AF104" s="63"/>
      <c r="AG104" s="63"/>
      <c r="AH104" s="63"/>
      <c r="AI104" s="63"/>
      <c r="AJ104" s="63"/>
      <c r="AK104" s="63"/>
      <c r="AL104" s="160">
        <v>25</v>
      </c>
      <c r="AM104" s="160" t="s">
        <v>836</v>
      </c>
      <c r="AN104" s="169" t="s">
        <v>915</v>
      </c>
      <c r="AO104" s="63">
        <v>25</v>
      </c>
      <c r="AP104" s="63" t="s">
        <v>159</v>
      </c>
      <c r="AQ104" s="63" t="s">
        <v>520</v>
      </c>
      <c r="AR104" s="206"/>
      <c r="AS104" s="206"/>
    </row>
    <row r="105" spans="1:45" ht="81" customHeight="1">
      <c r="A105" s="172">
        <v>97</v>
      </c>
      <c r="B105" s="109" t="s">
        <v>704</v>
      </c>
      <c r="C105" s="205">
        <v>43361</v>
      </c>
      <c r="D105" s="109" t="s">
        <v>157</v>
      </c>
      <c r="E105" s="109" t="s">
        <v>541</v>
      </c>
      <c r="F105" s="109">
        <v>54</v>
      </c>
      <c r="G105" s="109" t="s">
        <v>401</v>
      </c>
      <c r="H105" s="163"/>
      <c r="I105" s="163"/>
      <c r="J105" s="109" t="s">
        <v>774</v>
      </c>
      <c r="K105" s="156" t="s">
        <v>867</v>
      </c>
      <c r="L105" s="156" t="s">
        <v>778</v>
      </c>
      <c r="M105" s="60">
        <v>4</v>
      </c>
      <c r="N105" s="156" t="s">
        <v>779</v>
      </c>
      <c r="O105" s="156" t="s">
        <v>782</v>
      </c>
      <c r="P105" s="156" t="s">
        <v>780</v>
      </c>
      <c r="Q105" s="156" t="s">
        <v>781</v>
      </c>
      <c r="R105" s="60">
        <v>1</v>
      </c>
      <c r="S105" s="69">
        <v>43374</v>
      </c>
      <c r="T105" s="69">
        <v>43725</v>
      </c>
      <c r="U105" s="157">
        <f t="shared" si="26"/>
        <v>50.142857142857146</v>
      </c>
      <c r="V105" s="158">
        <f t="shared" si="27"/>
        <v>100</v>
      </c>
      <c r="W105" s="158">
        <f t="shared" si="28"/>
        <v>1</v>
      </c>
      <c r="X105" s="159">
        <f t="shared" si="29"/>
        <v>50.142857142857146</v>
      </c>
      <c r="Y105" s="158">
        <f t="shared" si="30"/>
        <v>0</v>
      </c>
      <c r="Z105" s="158">
        <f t="shared" si="31"/>
        <v>0</v>
      </c>
      <c r="AA105" s="62" t="s">
        <v>761</v>
      </c>
      <c r="AB105" s="62" t="s">
        <v>763</v>
      </c>
      <c r="AC105" s="63" t="s">
        <v>729</v>
      </c>
      <c r="AD105" s="63"/>
      <c r="AE105" s="63"/>
      <c r="AF105" s="63"/>
      <c r="AG105" s="63"/>
      <c r="AH105" s="63"/>
      <c r="AI105" s="63"/>
      <c r="AJ105" s="63"/>
      <c r="AK105" s="63" t="s">
        <v>782</v>
      </c>
      <c r="AL105" s="160">
        <v>100</v>
      </c>
      <c r="AM105" s="63" t="s">
        <v>836</v>
      </c>
      <c r="AN105" s="169" t="s">
        <v>916</v>
      </c>
      <c r="AO105" s="63">
        <v>100</v>
      </c>
      <c r="AP105" s="63" t="s">
        <v>185</v>
      </c>
      <c r="AQ105" s="63" t="s">
        <v>520</v>
      </c>
      <c r="AR105" s="206"/>
      <c r="AS105" s="206"/>
    </row>
    <row r="106" spans="1:45" ht="81" customHeight="1" thickBot="1">
      <c r="A106" s="172">
        <v>98</v>
      </c>
      <c r="B106" s="109" t="s">
        <v>705</v>
      </c>
      <c r="C106" s="205">
        <v>43361</v>
      </c>
      <c r="D106" s="109" t="s">
        <v>157</v>
      </c>
      <c r="E106" s="109" t="s">
        <v>541</v>
      </c>
      <c r="F106" s="109">
        <v>54</v>
      </c>
      <c r="G106" s="109" t="s">
        <v>401</v>
      </c>
      <c r="H106" s="163" t="s">
        <v>453</v>
      </c>
      <c r="I106" s="163" t="s">
        <v>452</v>
      </c>
      <c r="J106" s="109" t="s">
        <v>539</v>
      </c>
      <c r="K106" s="156" t="s">
        <v>756</v>
      </c>
      <c r="L106" s="156" t="s">
        <v>631</v>
      </c>
      <c r="M106" s="60">
        <v>1</v>
      </c>
      <c r="N106" s="156" t="s">
        <v>632</v>
      </c>
      <c r="O106" s="156"/>
      <c r="P106" s="156" t="s">
        <v>633</v>
      </c>
      <c r="Q106" s="156" t="s">
        <v>634</v>
      </c>
      <c r="R106" s="60">
        <v>1</v>
      </c>
      <c r="S106" s="69">
        <v>43374</v>
      </c>
      <c r="T106" s="69">
        <v>43725</v>
      </c>
      <c r="U106" s="157">
        <f t="shared" ref="U106:U127" si="32">DATEDIF(S106,T106,"D")/7</f>
        <v>50.142857142857146</v>
      </c>
      <c r="V106" s="158">
        <f t="shared" ref="V106:V127" si="33">+AL106</f>
        <v>100</v>
      </c>
      <c r="W106" s="158">
        <f t="shared" ref="W106:W127" si="34">IF(R106=0,0,IF(V106/R106&gt;1,1,V106/R106))</f>
        <v>1</v>
      </c>
      <c r="X106" s="159">
        <f t="shared" ref="X106:X127" si="35">U106*W106</f>
        <v>50.142857142857146</v>
      </c>
      <c r="Y106" s="158">
        <f t="shared" ref="Y106:Y127" si="36">IF(T106&lt;=$Y$4,X106,0)</f>
        <v>0</v>
      </c>
      <c r="Z106" s="158">
        <f t="shared" ref="Z106:Z127" si="37">IF($Y$4&gt;=T106,U106,0)</f>
        <v>0</v>
      </c>
      <c r="AA106" s="62" t="s">
        <v>761</v>
      </c>
      <c r="AB106" s="62" t="s">
        <v>763</v>
      </c>
      <c r="AC106" s="63" t="s">
        <v>732</v>
      </c>
      <c r="AD106" s="60"/>
      <c r="AE106" s="113"/>
      <c r="AF106" s="113"/>
      <c r="AG106" s="113"/>
      <c r="AH106" s="113"/>
      <c r="AI106" s="113"/>
      <c r="AJ106" s="113"/>
      <c r="AK106" s="63"/>
      <c r="AL106" s="160">
        <v>100</v>
      </c>
      <c r="AM106" s="160" t="s">
        <v>836</v>
      </c>
      <c r="AN106" s="169" t="s">
        <v>913</v>
      </c>
      <c r="AO106" s="63">
        <v>100</v>
      </c>
      <c r="AP106" s="63" t="s">
        <v>185</v>
      </c>
      <c r="AQ106" s="63" t="s">
        <v>520</v>
      </c>
      <c r="AR106" s="164"/>
      <c r="AS106" s="164"/>
    </row>
    <row r="107" spans="1:45" ht="81" customHeight="1" thickBot="1">
      <c r="A107" s="172">
        <v>99</v>
      </c>
      <c r="B107" s="109" t="s">
        <v>706</v>
      </c>
      <c r="C107" s="205">
        <v>43361</v>
      </c>
      <c r="D107" s="109" t="s">
        <v>157</v>
      </c>
      <c r="E107" s="109" t="s">
        <v>541</v>
      </c>
      <c r="F107" s="109">
        <v>54</v>
      </c>
      <c r="G107" s="109" t="s">
        <v>401</v>
      </c>
      <c r="H107" s="163" t="s">
        <v>453</v>
      </c>
      <c r="I107" s="163" t="s">
        <v>452</v>
      </c>
      <c r="J107" s="109" t="s">
        <v>539</v>
      </c>
      <c r="K107" s="156" t="s">
        <v>756</v>
      </c>
      <c r="L107" s="156" t="s">
        <v>635</v>
      </c>
      <c r="M107" s="60">
        <v>2</v>
      </c>
      <c r="N107" s="156" t="s">
        <v>636</v>
      </c>
      <c r="O107" s="156"/>
      <c r="P107" s="156" t="s">
        <v>637</v>
      </c>
      <c r="Q107" s="156" t="s">
        <v>638</v>
      </c>
      <c r="R107" s="60">
        <v>1</v>
      </c>
      <c r="S107" s="69">
        <v>43374</v>
      </c>
      <c r="T107" s="69">
        <v>43725</v>
      </c>
      <c r="U107" s="157">
        <f t="shared" si="32"/>
        <v>50.142857142857146</v>
      </c>
      <c r="V107" s="158">
        <f t="shared" si="33"/>
        <v>39.4</v>
      </c>
      <c r="W107" s="158">
        <f t="shared" si="34"/>
        <v>1</v>
      </c>
      <c r="X107" s="159">
        <f t="shared" si="35"/>
        <v>50.142857142857146</v>
      </c>
      <c r="Y107" s="158">
        <f t="shared" si="36"/>
        <v>0</v>
      </c>
      <c r="Z107" s="158">
        <f t="shared" si="37"/>
        <v>0</v>
      </c>
      <c r="AA107" s="62" t="s">
        <v>761</v>
      </c>
      <c r="AB107" s="62" t="s">
        <v>763</v>
      </c>
      <c r="AC107" s="63" t="s">
        <v>732</v>
      </c>
      <c r="AD107" s="60"/>
      <c r="AE107" s="113"/>
      <c r="AF107" s="113"/>
      <c r="AG107" s="113"/>
      <c r="AH107" s="113"/>
      <c r="AI107" s="113"/>
      <c r="AJ107" s="113"/>
      <c r="AK107" s="63"/>
      <c r="AL107" s="160">
        <v>39.4</v>
      </c>
      <c r="AM107" s="160" t="s">
        <v>836</v>
      </c>
      <c r="AN107" s="169" t="s">
        <v>917</v>
      </c>
      <c r="AO107" s="63">
        <v>39.4</v>
      </c>
      <c r="AP107" s="63" t="s">
        <v>159</v>
      </c>
      <c r="AQ107" s="63" t="s">
        <v>520</v>
      </c>
      <c r="AR107" s="164"/>
      <c r="AS107" s="164"/>
    </row>
    <row r="108" spans="1:45" ht="81" customHeight="1" thickBot="1">
      <c r="A108" s="172">
        <v>100</v>
      </c>
      <c r="B108" s="109" t="s">
        <v>707</v>
      </c>
      <c r="C108" s="205">
        <v>43361</v>
      </c>
      <c r="D108" s="109" t="s">
        <v>157</v>
      </c>
      <c r="E108" s="109" t="s">
        <v>541</v>
      </c>
      <c r="F108" s="109">
        <v>54</v>
      </c>
      <c r="G108" s="109" t="s">
        <v>401</v>
      </c>
      <c r="H108" s="163" t="s">
        <v>453</v>
      </c>
      <c r="I108" s="163" t="s">
        <v>452</v>
      </c>
      <c r="J108" s="109" t="s">
        <v>539</v>
      </c>
      <c r="K108" s="156" t="s">
        <v>756</v>
      </c>
      <c r="L108" s="156" t="s">
        <v>639</v>
      </c>
      <c r="M108" s="60">
        <v>3</v>
      </c>
      <c r="N108" s="156" t="s">
        <v>640</v>
      </c>
      <c r="O108" s="156"/>
      <c r="P108" s="156" t="s">
        <v>641</v>
      </c>
      <c r="Q108" s="156" t="s">
        <v>642</v>
      </c>
      <c r="R108" s="60">
        <v>1</v>
      </c>
      <c r="S108" s="69">
        <v>43374</v>
      </c>
      <c r="T108" s="69">
        <v>43725</v>
      </c>
      <c r="U108" s="157">
        <f t="shared" si="32"/>
        <v>50.142857142857146</v>
      </c>
      <c r="V108" s="158">
        <f t="shared" si="33"/>
        <v>25</v>
      </c>
      <c r="W108" s="158">
        <f t="shared" si="34"/>
        <v>1</v>
      </c>
      <c r="X108" s="159">
        <f t="shared" si="35"/>
        <v>50.142857142857146</v>
      </c>
      <c r="Y108" s="158">
        <f t="shared" si="36"/>
        <v>0</v>
      </c>
      <c r="Z108" s="158">
        <f t="shared" si="37"/>
        <v>0</v>
      </c>
      <c r="AA108" s="62" t="s">
        <v>761</v>
      </c>
      <c r="AB108" s="62" t="s">
        <v>763</v>
      </c>
      <c r="AC108" s="63" t="s">
        <v>729</v>
      </c>
      <c r="AD108" s="60"/>
      <c r="AE108" s="113"/>
      <c r="AF108" s="113"/>
      <c r="AG108" s="113"/>
      <c r="AH108" s="113"/>
      <c r="AI108" s="113"/>
      <c r="AJ108" s="113"/>
      <c r="AK108" s="63" t="s">
        <v>782</v>
      </c>
      <c r="AL108" s="160">
        <v>25</v>
      </c>
      <c r="AM108" s="160" t="s">
        <v>836</v>
      </c>
      <c r="AN108" s="169" t="s">
        <v>915</v>
      </c>
      <c r="AO108" s="63">
        <v>25</v>
      </c>
      <c r="AP108" s="63" t="s">
        <v>159</v>
      </c>
      <c r="AQ108" s="63" t="s">
        <v>520</v>
      </c>
      <c r="AR108" s="164"/>
      <c r="AS108" s="164"/>
    </row>
    <row r="109" spans="1:45" ht="81" customHeight="1" thickBot="1">
      <c r="A109" s="172">
        <v>101</v>
      </c>
      <c r="B109" s="109" t="s">
        <v>708</v>
      </c>
      <c r="C109" s="205">
        <v>43361</v>
      </c>
      <c r="D109" s="109" t="s">
        <v>157</v>
      </c>
      <c r="E109" s="109" t="s">
        <v>541</v>
      </c>
      <c r="F109" s="109">
        <v>54</v>
      </c>
      <c r="G109" s="109" t="s">
        <v>401</v>
      </c>
      <c r="H109" s="163" t="s">
        <v>453</v>
      </c>
      <c r="I109" s="163" t="s">
        <v>452</v>
      </c>
      <c r="J109" s="109" t="s">
        <v>540</v>
      </c>
      <c r="K109" s="156" t="s">
        <v>757</v>
      </c>
      <c r="L109" s="156" t="s">
        <v>631</v>
      </c>
      <c r="M109" s="60">
        <v>1</v>
      </c>
      <c r="N109" s="156" t="s">
        <v>632</v>
      </c>
      <c r="O109" s="156"/>
      <c r="P109" s="156" t="s">
        <v>633</v>
      </c>
      <c r="Q109" s="156" t="s">
        <v>643</v>
      </c>
      <c r="R109" s="60">
        <v>1</v>
      </c>
      <c r="S109" s="69">
        <v>43374</v>
      </c>
      <c r="T109" s="69">
        <v>43725</v>
      </c>
      <c r="U109" s="157">
        <f t="shared" si="32"/>
        <v>50.142857142857146</v>
      </c>
      <c r="V109" s="158">
        <f t="shared" si="33"/>
        <v>100</v>
      </c>
      <c r="W109" s="158">
        <f t="shared" si="34"/>
        <v>1</v>
      </c>
      <c r="X109" s="159">
        <f t="shared" si="35"/>
        <v>50.142857142857146</v>
      </c>
      <c r="Y109" s="158">
        <f t="shared" si="36"/>
        <v>0</v>
      </c>
      <c r="Z109" s="158">
        <f t="shared" si="37"/>
        <v>0</v>
      </c>
      <c r="AA109" s="62" t="s">
        <v>761</v>
      </c>
      <c r="AB109" s="62" t="s">
        <v>763</v>
      </c>
      <c r="AC109" s="63" t="s">
        <v>732</v>
      </c>
      <c r="AD109" s="60"/>
      <c r="AE109" s="113"/>
      <c r="AF109" s="113"/>
      <c r="AG109" s="113"/>
      <c r="AH109" s="113"/>
      <c r="AI109" s="113"/>
      <c r="AJ109" s="113"/>
      <c r="AK109" s="63"/>
      <c r="AL109" s="160">
        <v>100</v>
      </c>
      <c r="AM109" s="160" t="s">
        <v>836</v>
      </c>
      <c r="AN109" s="169" t="s">
        <v>913</v>
      </c>
      <c r="AO109" s="63">
        <v>100</v>
      </c>
      <c r="AP109" s="63" t="s">
        <v>185</v>
      </c>
      <c r="AQ109" s="63" t="s">
        <v>520</v>
      </c>
      <c r="AR109" s="164"/>
      <c r="AS109" s="164"/>
    </row>
    <row r="110" spans="1:45" ht="81" customHeight="1" thickBot="1">
      <c r="A110" s="172">
        <v>102</v>
      </c>
      <c r="B110" s="109" t="s">
        <v>709</v>
      </c>
      <c r="C110" s="205">
        <v>43361</v>
      </c>
      <c r="D110" s="109" t="s">
        <v>157</v>
      </c>
      <c r="E110" s="109" t="s">
        <v>541</v>
      </c>
      <c r="F110" s="109">
        <v>54</v>
      </c>
      <c r="G110" s="109" t="s">
        <v>401</v>
      </c>
      <c r="H110" s="163" t="s">
        <v>453</v>
      </c>
      <c r="I110" s="163" t="s">
        <v>452</v>
      </c>
      <c r="J110" s="109" t="s">
        <v>540</v>
      </c>
      <c r="K110" s="156" t="s">
        <v>757</v>
      </c>
      <c r="L110" s="156" t="s">
        <v>644</v>
      </c>
      <c r="M110" s="60">
        <v>2</v>
      </c>
      <c r="N110" s="156" t="s">
        <v>645</v>
      </c>
      <c r="O110" s="156"/>
      <c r="P110" s="156" t="s">
        <v>637</v>
      </c>
      <c r="Q110" s="156" t="s">
        <v>646</v>
      </c>
      <c r="R110" s="60">
        <v>1</v>
      </c>
      <c r="S110" s="69">
        <v>43374</v>
      </c>
      <c r="T110" s="69">
        <v>43725</v>
      </c>
      <c r="U110" s="157">
        <f t="shared" si="32"/>
        <v>50.142857142857146</v>
      </c>
      <c r="V110" s="158">
        <f t="shared" si="33"/>
        <v>80</v>
      </c>
      <c r="W110" s="158">
        <f t="shared" si="34"/>
        <v>1</v>
      </c>
      <c r="X110" s="159">
        <f t="shared" si="35"/>
        <v>50.142857142857146</v>
      </c>
      <c r="Y110" s="158">
        <f t="shared" si="36"/>
        <v>0</v>
      </c>
      <c r="Z110" s="158">
        <f t="shared" si="37"/>
        <v>0</v>
      </c>
      <c r="AA110" s="62" t="s">
        <v>761</v>
      </c>
      <c r="AB110" s="62" t="s">
        <v>763</v>
      </c>
      <c r="AC110" s="63" t="s">
        <v>732</v>
      </c>
      <c r="AD110" s="60"/>
      <c r="AE110" s="113"/>
      <c r="AF110" s="113"/>
      <c r="AG110" s="113"/>
      <c r="AH110" s="113"/>
      <c r="AI110" s="113"/>
      <c r="AJ110" s="113"/>
      <c r="AK110" s="63"/>
      <c r="AL110" s="160">
        <v>80</v>
      </c>
      <c r="AM110" s="160" t="s">
        <v>836</v>
      </c>
      <c r="AN110" s="169" t="s">
        <v>918</v>
      </c>
      <c r="AO110" s="63">
        <v>80</v>
      </c>
      <c r="AP110" s="63" t="s">
        <v>159</v>
      </c>
      <c r="AQ110" s="63" t="s">
        <v>520</v>
      </c>
      <c r="AR110" s="164"/>
      <c r="AS110" s="164"/>
    </row>
    <row r="111" spans="1:45" ht="81" customHeight="1" thickBot="1">
      <c r="A111" s="172">
        <v>103</v>
      </c>
      <c r="B111" s="109" t="s">
        <v>710</v>
      </c>
      <c r="C111" s="205">
        <v>43361</v>
      </c>
      <c r="D111" s="109" t="s">
        <v>157</v>
      </c>
      <c r="E111" s="109" t="s">
        <v>541</v>
      </c>
      <c r="F111" s="109">
        <v>54</v>
      </c>
      <c r="G111" s="109" t="s">
        <v>401</v>
      </c>
      <c r="H111" s="163" t="s">
        <v>453</v>
      </c>
      <c r="I111" s="163" t="s">
        <v>452</v>
      </c>
      <c r="J111" s="109" t="s">
        <v>540</v>
      </c>
      <c r="K111" s="156" t="s">
        <v>757</v>
      </c>
      <c r="L111" s="156" t="s">
        <v>647</v>
      </c>
      <c r="M111" s="60">
        <v>3</v>
      </c>
      <c r="N111" s="156" t="s">
        <v>648</v>
      </c>
      <c r="O111" s="156"/>
      <c r="P111" s="156" t="s">
        <v>641</v>
      </c>
      <c r="Q111" s="156" t="s">
        <v>649</v>
      </c>
      <c r="R111" s="60">
        <v>1</v>
      </c>
      <c r="S111" s="69">
        <v>43374</v>
      </c>
      <c r="T111" s="69">
        <v>43725</v>
      </c>
      <c r="U111" s="157">
        <f t="shared" si="32"/>
        <v>50.142857142857146</v>
      </c>
      <c r="V111" s="158">
        <f t="shared" si="33"/>
        <v>25</v>
      </c>
      <c r="W111" s="158">
        <f t="shared" si="34"/>
        <v>1</v>
      </c>
      <c r="X111" s="159">
        <f t="shared" si="35"/>
        <v>50.142857142857146</v>
      </c>
      <c r="Y111" s="158">
        <f t="shared" si="36"/>
        <v>0</v>
      </c>
      <c r="Z111" s="158">
        <f t="shared" si="37"/>
        <v>0</v>
      </c>
      <c r="AA111" s="62" t="s">
        <v>761</v>
      </c>
      <c r="AB111" s="62" t="s">
        <v>763</v>
      </c>
      <c r="AC111" s="63" t="s">
        <v>729</v>
      </c>
      <c r="AD111" s="60"/>
      <c r="AE111" s="113"/>
      <c r="AF111" s="113"/>
      <c r="AG111" s="113"/>
      <c r="AH111" s="113"/>
      <c r="AI111" s="113"/>
      <c r="AJ111" s="113"/>
      <c r="AK111" s="63" t="s">
        <v>782</v>
      </c>
      <c r="AL111" s="160">
        <v>25</v>
      </c>
      <c r="AM111" s="160" t="s">
        <v>836</v>
      </c>
      <c r="AN111" s="169" t="s">
        <v>915</v>
      </c>
      <c r="AO111" s="63">
        <v>25</v>
      </c>
      <c r="AP111" s="63" t="s">
        <v>159</v>
      </c>
      <c r="AQ111" s="63" t="s">
        <v>520</v>
      </c>
      <c r="AR111" s="164"/>
      <c r="AS111" s="164"/>
    </row>
    <row r="112" spans="1:45" ht="81" customHeight="1" thickBot="1">
      <c r="A112" s="172">
        <v>104</v>
      </c>
      <c r="B112" s="109" t="s">
        <v>711</v>
      </c>
      <c r="C112" s="205">
        <v>43361</v>
      </c>
      <c r="D112" s="109" t="s">
        <v>157</v>
      </c>
      <c r="E112" s="109" t="s">
        <v>541</v>
      </c>
      <c r="F112" s="109">
        <v>54</v>
      </c>
      <c r="G112" s="109" t="s">
        <v>401</v>
      </c>
      <c r="H112" s="163" t="s">
        <v>176</v>
      </c>
      <c r="I112" s="163" t="s">
        <v>750</v>
      </c>
      <c r="J112" s="109" t="s">
        <v>534</v>
      </c>
      <c r="K112" s="156" t="s">
        <v>749</v>
      </c>
      <c r="L112" s="156" t="s">
        <v>650</v>
      </c>
      <c r="M112" s="60">
        <v>1</v>
      </c>
      <c r="N112" s="156" t="s">
        <v>651</v>
      </c>
      <c r="O112" s="156"/>
      <c r="P112" s="156" t="s">
        <v>652</v>
      </c>
      <c r="Q112" s="156" t="s">
        <v>653</v>
      </c>
      <c r="R112" s="60">
        <v>11</v>
      </c>
      <c r="S112" s="69">
        <v>43374</v>
      </c>
      <c r="T112" s="69">
        <v>43725</v>
      </c>
      <c r="U112" s="157">
        <f t="shared" si="32"/>
        <v>50.142857142857146</v>
      </c>
      <c r="V112" s="158">
        <f t="shared" si="33"/>
        <v>10</v>
      </c>
      <c r="W112" s="158">
        <f t="shared" si="34"/>
        <v>0.90909090909090906</v>
      </c>
      <c r="X112" s="159">
        <f t="shared" si="35"/>
        <v>45.584415584415588</v>
      </c>
      <c r="Y112" s="158">
        <f t="shared" si="36"/>
        <v>0</v>
      </c>
      <c r="Z112" s="158">
        <f t="shared" si="37"/>
        <v>0</v>
      </c>
      <c r="AA112" s="62" t="s">
        <v>761</v>
      </c>
      <c r="AB112" s="62" t="s">
        <v>766</v>
      </c>
      <c r="AC112" s="168" t="s">
        <v>834</v>
      </c>
      <c r="AD112" s="60"/>
      <c r="AE112" s="113"/>
      <c r="AF112" s="113"/>
      <c r="AG112" s="113"/>
      <c r="AH112" s="113"/>
      <c r="AI112" s="113"/>
      <c r="AJ112" s="113"/>
      <c r="AK112" s="63"/>
      <c r="AL112" s="160">
        <v>10</v>
      </c>
      <c r="AM112" s="160" t="s">
        <v>835</v>
      </c>
      <c r="AN112" s="156" t="s">
        <v>934</v>
      </c>
      <c r="AO112" s="63">
        <v>25</v>
      </c>
      <c r="AP112" s="63" t="s">
        <v>159</v>
      </c>
      <c r="AQ112" s="63" t="s">
        <v>520</v>
      </c>
      <c r="AR112" s="164"/>
      <c r="AS112" s="164"/>
    </row>
    <row r="113" spans="1:45" ht="81" customHeight="1" thickBot="1">
      <c r="A113" s="172">
        <v>105</v>
      </c>
      <c r="B113" s="109" t="s">
        <v>712</v>
      </c>
      <c r="C113" s="205">
        <v>43361</v>
      </c>
      <c r="D113" s="109" t="s">
        <v>157</v>
      </c>
      <c r="E113" s="109" t="s">
        <v>541</v>
      </c>
      <c r="F113" s="109">
        <v>54</v>
      </c>
      <c r="G113" s="109" t="s">
        <v>401</v>
      </c>
      <c r="H113" s="163" t="s">
        <v>176</v>
      </c>
      <c r="I113" s="163" t="s">
        <v>750</v>
      </c>
      <c r="J113" s="109" t="s">
        <v>534</v>
      </c>
      <c r="K113" s="156" t="s">
        <v>749</v>
      </c>
      <c r="L113" s="156" t="s">
        <v>650</v>
      </c>
      <c r="M113" s="60">
        <v>2</v>
      </c>
      <c r="N113" s="156" t="s">
        <v>654</v>
      </c>
      <c r="O113" s="156"/>
      <c r="P113" s="156" t="s">
        <v>655</v>
      </c>
      <c r="Q113" s="156" t="s">
        <v>656</v>
      </c>
      <c r="R113" s="60">
        <v>11</v>
      </c>
      <c r="S113" s="69">
        <v>43374</v>
      </c>
      <c r="T113" s="69">
        <v>43725</v>
      </c>
      <c r="U113" s="157">
        <f t="shared" si="32"/>
        <v>50.142857142857146</v>
      </c>
      <c r="V113" s="158">
        <f t="shared" si="33"/>
        <v>10</v>
      </c>
      <c r="W113" s="158">
        <f t="shared" si="34"/>
        <v>0.90909090909090906</v>
      </c>
      <c r="X113" s="159">
        <f t="shared" si="35"/>
        <v>45.584415584415588</v>
      </c>
      <c r="Y113" s="158">
        <f t="shared" si="36"/>
        <v>0</v>
      </c>
      <c r="Z113" s="158">
        <f t="shared" si="37"/>
        <v>0</v>
      </c>
      <c r="AA113" s="62" t="s">
        <v>761</v>
      </c>
      <c r="AB113" s="62" t="s">
        <v>766</v>
      </c>
      <c r="AC113" s="168" t="s">
        <v>834</v>
      </c>
      <c r="AD113" s="60"/>
      <c r="AE113" s="113"/>
      <c r="AF113" s="113"/>
      <c r="AG113" s="113"/>
      <c r="AH113" s="113"/>
      <c r="AI113" s="113"/>
      <c r="AJ113" s="113"/>
      <c r="AK113" s="63"/>
      <c r="AL113" s="160">
        <v>10</v>
      </c>
      <c r="AM113" s="160" t="s">
        <v>835</v>
      </c>
      <c r="AN113" s="156" t="s">
        <v>935</v>
      </c>
      <c r="AO113" s="63">
        <v>35</v>
      </c>
      <c r="AP113" s="63" t="s">
        <v>159</v>
      </c>
      <c r="AQ113" s="63" t="s">
        <v>520</v>
      </c>
      <c r="AR113" s="164"/>
      <c r="AS113" s="164"/>
    </row>
    <row r="114" spans="1:45" ht="81" customHeight="1" thickBot="1">
      <c r="A114" s="172">
        <v>106</v>
      </c>
      <c r="B114" s="109" t="s">
        <v>713</v>
      </c>
      <c r="C114" s="205">
        <v>43361</v>
      </c>
      <c r="D114" s="109" t="s">
        <v>157</v>
      </c>
      <c r="E114" s="109" t="s">
        <v>541</v>
      </c>
      <c r="F114" s="109">
        <v>54</v>
      </c>
      <c r="G114" s="109" t="s">
        <v>401</v>
      </c>
      <c r="H114" s="163" t="s">
        <v>176</v>
      </c>
      <c r="I114" s="163" t="s">
        <v>750</v>
      </c>
      <c r="J114" s="109" t="s">
        <v>534</v>
      </c>
      <c r="K114" s="156" t="s">
        <v>749</v>
      </c>
      <c r="L114" s="156" t="s">
        <v>650</v>
      </c>
      <c r="M114" s="60">
        <v>3</v>
      </c>
      <c r="N114" s="156" t="s">
        <v>657</v>
      </c>
      <c r="O114" s="156"/>
      <c r="P114" s="156" t="s">
        <v>658</v>
      </c>
      <c r="Q114" s="156" t="s">
        <v>659</v>
      </c>
      <c r="R114" s="60">
        <v>4</v>
      </c>
      <c r="S114" s="69">
        <v>43374</v>
      </c>
      <c r="T114" s="69">
        <v>43725</v>
      </c>
      <c r="U114" s="157">
        <f t="shared" si="32"/>
        <v>50.142857142857146</v>
      </c>
      <c r="V114" s="158">
        <f t="shared" si="33"/>
        <v>25</v>
      </c>
      <c r="W114" s="158">
        <f t="shared" si="34"/>
        <v>1</v>
      </c>
      <c r="X114" s="159">
        <f t="shared" si="35"/>
        <v>50.142857142857146</v>
      </c>
      <c r="Y114" s="158">
        <f t="shared" si="36"/>
        <v>0</v>
      </c>
      <c r="Z114" s="158">
        <f t="shared" si="37"/>
        <v>0</v>
      </c>
      <c r="AA114" s="62" t="s">
        <v>761</v>
      </c>
      <c r="AB114" s="62" t="s">
        <v>766</v>
      </c>
      <c r="AC114" s="63" t="s">
        <v>728</v>
      </c>
      <c r="AD114" s="60"/>
      <c r="AE114" s="113"/>
      <c r="AF114" s="113"/>
      <c r="AG114" s="113"/>
      <c r="AH114" s="113"/>
      <c r="AI114" s="113"/>
      <c r="AJ114" s="113"/>
      <c r="AK114" s="63" t="s">
        <v>782</v>
      </c>
      <c r="AL114" s="160">
        <v>25</v>
      </c>
      <c r="AM114" s="160" t="s">
        <v>835</v>
      </c>
      <c r="AN114" s="156" t="s">
        <v>880</v>
      </c>
      <c r="AO114" s="63">
        <v>25</v>
      </c>
      <c r="AP114" s="63" t="s">
        <v>159</v>
      </c>
      <c r="AQ114" s="63" t="s">
        <v>520</v>
      </c>
      <c r="AR114" s="164"/>
      <c r="AS114" s="164"/>
    </row>
    <row r="115" spans="1:45" ht="81" customHeight="1" thickBot="1">
      <c r="A115" s="172">
        <v>107</v>
      </c>
      <c r="B115" s="109" t="s">
        <v>714</v>
      </c>
      <c r="C115" s="205">
        <v>43361</v>
      </c>
      <c r="D115" s="109" t="s">
        <v>157</v>
      </c>
      <c r="E115" s="109" t="s">
        <v>541</v>
      </c>
      <c r="F115" s="109">
        <v>54</v>
      </c>
      <c r="G115" s="109" t="s">
        <v>401</v>
      </c>
      <c r="H115" s="163" t="s">
        <v>176</v>
      </c>
      <c r="I115" s="163" t="s">
        <v>750</v>
      </c>
      <c r="J115" s="109" t="s">
        <v>534</v>
      </c>
      <c r="K115" s="156" t="s">
        <v>749</v>
      </c>
      <c r="L115" s="156" t="s">
        <v>650</v>
      </c>
      <c r="M115" s="60">
        <v>4</v>
      </c>
      <c r="N115" s="156" t="s">
        <v>660</v>
      </c>
      <c r="O115" s="156"/>
      <c r="P115" s="156" t="s">
        <v>661</v>
      </c>
      <c r="Q115" s="156" t="s">
        <v>659</v>
      </c>
      <c r="R115" s="60">
        <v>4</v>
      </c>
      <c r="S115" s="69">
        <v>43374</v>
      </c>
      <c r="T115" s="69">
        <v>43725</v>
      </c>
      <c r="U115" s="157">
        <f t="shared" si="32"/>
        <v>50.142857142857146</v>
      </c>
      <c r="V115" s="158">
        <f t="shared" si="33"/>
        <v>10</v>
      </c>
      <c r="W115" s="158">
        <f t="shared" si="34"/>
        <v>1</v>
      </c>
      <c r="X115" s="159">
        <f t="shared" si="35"/>
        <v>50.142857142857146</v>
      </c>
      <c r="Y115" s="158">
        <f t="shared" si="36"/>
        <v>0</v>
      </c>
      <c r="Z115" s="158">
        <f t="shared" si="37"/>
        <v>0</v>
      </c>
      <c r="AA115" s="62" t="s">
        <v>761</v>
      </c>
      <c r="AB115" s="62" t="s">
        <v>764</v>
      </c>
      <c r="AC115" s="63" t="s">
        <v>725</v>
      </c>
      <c r="AD115" s="60"/>
      <c r="AE115" s="113"/>
      <c r="AF115" s="113"/>
      <c r="AG115" s="113"/>
      <c r="AH115" s="113"/>
      <c r="AI115" s="113"/>
      <c r="AJ115" s="113"/>
      <c r="AK115" s="63" t="s">
        <v>782</v>
      </c>
      <c r="AL115" s="160">
        <v>10</v>
      </c>
      <c r="AM115" s="160" t="s">
        <v>838</v>
      </c>
      <c r="AN115" s="156" t="s">
        <v>932</v>
      </c>
      <c r="AO115" s="63">
        <v>10</v>
      </c>
      <c r="AP115" s="63" t="s">
        <v>159</v>
      </c>
      <c r="AQ115" s="63" t="s">
        <v>520</v>
      </c>
      <c r="AR115" s="164"/>
      <c r="AS115" s="164"/>
    </row>
    <row r="116" spans="1:45" ht="81" customHeight="1" thickBot="1">
      <c r="A116" s="172">
        <v>108</v>
      </c>
      <c r="B116" s="109" t="s">
        <v>715</v>
      </c>
      <c r="C116" s="205">
        <v>43361</v>
      </c>
      <c r="D116" s="109" t="s">
        <v>157</v>
      </c>
      <c r="E116" s="109" t="s">
        <v>541</v>
      </c>
      <c r="F116" s="109">
        <v>54</v>
      </c>
      <c r="G116" s="109" t="s">
        <v>401</v>
      </c>
      <c r="H116" s="163" t="s">
        <v>176</v>
      </c>
      <c r="I116" s="163" t="s">
        <v>750</v>
      </c>
      <c r="J116" s="109" t="s">
        <v>534</v>
      </c>
      <c r="K116" s="156" t="s">
        <v>749</v>
      </c>
      <c r="L116" s="156" t="s">
        <v>650</v>
      </c>
      <c r="M116" s="60">
        <v>5</v>
      </c>
      <c r="N116" s="156" t="s">
        <v>662</v>
      </c>
      <c r="O116" s="156"/>
      <c r="P116" s="156" t="s">
        <v>663</v>
      </c>
      <c r="Q116" s="156" t="s">
        <v>659</v>
      </c>
      <c r="R116" s="60">
        <v>11</v>
      </c>
      <c r="S116" s="69">
        <v>43374</v>
      </c>
      <c r="T116" s="69">
        <v>43725</v>
      </c>
      <c r="U116" s="157">
        <f t="shared" si="32"/>
        <v>50.142857142857146</v>
      </c>
      <c r="V116" s="158">
        <f t="shared" si="33"/>
        <v>20</v>
      </c>
      <c r="W116" s="158">
        <f t="shared" si="34"/>
        <v>1</v>
      </c>
      <c r="X116" s="159">
        <f t="shared" si="35"/>
        <v>50.142857142857146</v>
      </c>
      <c r="Y116" s="158">
        <f t="shared" si="36"/>
        <v>0</v>
      </c>
      <c r="Z116" s="158">
        <f t="shared" si="37"/>
        <v>0</v>
      </c>
      <c r="AA116" s="62" t="s">
        <v>761</v>
      </c>
      <c r="AB116" s="62" t="s">
        <v>764</v>
      </c>
      <c r="AC116" s="63" t="s">
        <v>730</v>
      </c>
      <c r="AD116" s="60"/>
      <c r="AE116" s="113"/>
      <c r="AF116" s="113"/>
      <c r="AG116" s="113"/>
      <c r="AH116" s="113"/>
      <c r="AI116" s="113"/>
      <c r="AJ116" s="113"/>
      <c r="AK116" s="63" t="s">
        <v>782</v>
      </c>
      <c r="AL116" s="160">
        <v>20</v>
      </c>
      <c r="AM116" s="160" t="s">
        <v>838</v>
      </c>
      <c r="AN116" s="156" t="s">
        <v>933</v>
      </c>
      <c r="AO116" s="63">
        <v>20</v>
      </c>
      <c r="AP116" s="63" t="s">
        <v>159</v>
      </c>
      <c r="AQ116" s="63" t="s">
        <v>520</v>
      </c>
      <c r="AR116" s="164"/>
      <c r="AS116" s="164"/>
    </row>
    <row r="117" spans="1:45" ht="81" customHeight="1" thickBot="1">
      <c r="A117" s="172">
        <v>109</v>
      </c>
      <c r="B117" s="109" t="s">
        <v>716</v>
      </c>
      <c r="C117" s="205">
        <v>43361</v>
      </c>
      <c r="D117" s="109" t="s">
        <v>157</v>
      </c>
      <c r="E117" s="109" t="s">
        <v>541</v>
      </c>
      <c r="F117" s="109">
        <v>54</v>
      </c>
      <c r="G117" s="109" t="s">
        <v>401</v>
      </c>
      <c r="H117" s="163" t="s">
        <v>739</v>
      </c>
      <c r="I117" s="163" t="s">
        <v>748</v>
      </c>
      <c r="J117" s="109" t="s">
        <v>533</v>
      </c>
      <c r="K117" s="156" t="s">
        <v>747</v>
      </c>
      <c r="L117" s="156" t="s">
        <v>650</v>
      </c>
      <c r="M117" s="60">
        <v>1</v>
      </c>
      <c r="N117" s="156" t="s">
        <v>651</v>
      </c>
      <c r="O117" s="156"/>
      <c r="P117" s="156" t="s">
        <v>652</v>
      </c>
      <c r="Q117" s="156" t="s">
        <v>653</v>
      </c>
      <c r="R117" s="60">
        <v>11</v>
      </c>
      <c r="S117" s="69">
        <v>43374</v>
      </c>
      <c r="T117" s="69">
        <v>43725</v>
      </c>
      <c r="U117" s="157">
        <f t="shared" si="32"/>
        <v>50.142857142857146</v>
      </c>
      <c r="V117" s="158">
        <f t="shared" si="33"/>
        <v>10</v>
      </c>
      <c r="W117" s="158">
        <f t="shared" si="34"/>
        <v>0.90909090909090906</v>
      </c>
      <c r="X117" s="159">
        <f t="shared" si="35"/>
        <v>45.584415584415588</v>
      </c>
      <c r="Y117" s="158">
        <f t="shared" si="36"/>
        <v>0</v>
      </c>
      <c r="Z117" s="158">
        <f t="shared" si="37"/>
        <v>0</v>
      </c>
      <c r="AA117" s="62" t="s">
        <v>761</v>
      </c>
      <c r="AB117" s="62" t="s">
        <v>766</v>
      </c>
      <c r="AC117" s="168" t="s">
        <v>834</v>
      </c>
      <c r="AD117" s="60"/>
      <c r="AE117" s="113"/>
      <c r="AF117" s="113"/>
      <c r="AG117" s="113"/>
      <c r="AH117" s="113"/>
      <c r="AI117" s="113"/>
      <c r="AJ117" s="113"/>
      <c r="AK117" s="63"/>
      <c r="AL117" s="160">
        <v>10</v>
      </c>
      <c r="AM117" s="160" t="s">
        <v>835</v>
      </c>
      <c r="AN117" s="156" t="s">
        <v>936</v>
      </c>
      <c r="AO117" s="63">
        <v>25</v>
      </c>
      <c r="AP117" s="63" t="s">
        <v>159</v>
      </c>
      <c r="AQ117" s="63" t="s">
        <v>520</v>
      </c>
      <c r="AR117" s="164"/>
      <c r="AS117" s="164"/>
    </row>
    <row r="118" spans="1:45" ht="81" customHeight="1" thickBot="1">
      <c r="A118" s="172">
        <v>110</v>
      </c>
      <c r="B118" s="109" t="s">
        <v>717</v>
      </c>
      <c r="C118" s="205">
        <v>43361</v>
      </c>
      <c r="D118" s="109" t="s">
        <v>157</v>
      </c>
      <c r="E118" s="109" t="s">
        <v>541</v>
      </c>
      <c r="F118" s="109">
        <v>54</v>
      </c>
      <c r="G118" s="109" t="s">
        <v>401</v>
      </c>
      <c r="H118" s="163" t="s">
        <v>739</v>
      </c>
      <c r="I118" s="163" t="s">
        <v>748</v>
      </c>
      <c r="J118" s="109" t="s">
        <v>533</v>
      </c>
      <c r="K118" s="156" t="s">
        <v>747</v>
      </c>
      <c r="L118" s="156" t="s">
        <v>650</v>
      </c>
      <c r="M118" s="60">
        <v>2</v>
      </c>
      <c r="N118" s="156" t="s">
        <v>654</v>
      </c>
      <c r="O118" s="156"/>
      <c r="P118" s="156" t="s">
        <v>655</v>
      </c>
      <c r="Q118" s="156" t="s">
        <v>656</v>
      </c>
      <c r="R118" s="60">
        <v>11</v>
      </c>
      <c r="S118" s="69">
        <v>43374</v>
      </c>
      <c r="T118" s="69">
        <v>43725</v>
      </c>
      <c r="U118" s="157">
        <f t="shared" si="32"/>
        <v>50.142857142857146</v>
      </c>
      <c r="V118" s="158">
        <f t="shared" si="33"/>
        <v>10</v>
      </c>
      <c r="W118" s="158">
        <f t="shared" si="34"/>
        <v>0.90909090909090906</v>
      </c>
      <c r="X118" s="159">
        <f t="shared" si="35"/>
        <v>45.584415584415588</v>
      </c>
      <c r="Y118" s="158">
        <f t="shared" si="36"/>
        <v>0</v>
      </c>
      <c r="Z118" s="158">
        <f t="shared" si="37"/>
        <v>0</v>
      </c>
      <c r="AA118" s="62" t="s">
        <v>761</v>
      </c>
      <c r="AB118" s="62" t="s">
        <v>766</v>
      </c>
      <c r="AC118" s="168" t="s">
        <v>834</v>
      </c>
      <c r="AD118" s="60"/>
      <c r="AE118" s="113"/>
      <c r="AF118" s="113"/>
      <c r="AG118" s="113"/>
      <c r="AH118" s="113"/>
      <c r="AI118" s="113"/>
      <c r="AJ118" s="113"/>
      <c r="AK118" s="63"/>
      <c r="AL118" s="160">
        <v>10</v>
      </c>
      <c r="AM118" s="160" t="s">
        <v>835</v>
      </c>
      <c r="AN118" s="156" t="s">
        <v>937</v>
      </c>
      <c r="AO118" s="63">
        <v>35</v>
      </c>
      <c r="AP118" s="63" t="s">
        <v>159</v>
      </c>
      <c r="AQ118" s="63" t="s">
        <v>520</v>
      </c>
      <c r="AR118" s="164"/>
      <c r="AS118" s="164"/>
    </row>
    <row r="119" spans="1:45" ht="81" customHeight="1" thickBot="1">
      <c r="A119" s="172">
        <v>111</v>
      </c>
      <c r="B119" s="109" t="s">
        <v>718</v>
      </c>
      <c r="C119" s="205">
        <v>43361</v>
      </c>
      <c r="D119" s="109" t="s">
        <v>157</v>
      </c>
      <c r="E119" s="109" t="s">
        <v>541</v>
      </c>
      <c r="F119" s="109">
        <v>54</v>
      </c>
      <c r="G119" s="109" t="s">
        <v>401</v>
      </c>
      <c r="H119" s="163" t="s">
        <v>739</v>
      </c>
      <c r="I119" s="163" t="s">
        <v>748</v>
      </c>
      <c r="J119" s="109" t="s">
        <v>533</v>
      </c>
      <c r="K119" s="156" t="s">
        <v>747</v>
      </c>
      <c r="L119" s="156" t="s">
        <v>650</v>
      </c>
      <c r="M119" s="60">
        <v>3</v>
      </c>
      <c r="N119" s="156" t="s">
        <v>657</v>
      </c>
      <c r="O119" s="156"/>
      <c r="P119" s="156" t="s">
        <v>658</v>
      </c>
      <c r="Q119" s="156" t="s">
        <v>659</v>
      </c>
      <c r="R119" s="60">
        <v>4</v>
      </c>
      <c r="S119" s="69">
        <v>43374</v>
      </c>
      <c r="T119" s="69">
        <v>43725</v>
      </c>
      <c r="U119" s="157">
        <f t="shared" si="32"/>
        <v>50.142857142857146</v>
      </c>
      <c r="V119" s="158">
        <f t="shared" si="33"/>
        <v>25</v>
      </c>
      <c r="W119" s="158">
        <f t="shared" si="34"/>
        <v>1</v>
      </c>
      <c r="X119" s="159">
        <f t="shared" si="35"/>
        <v>50.142857142857146</v>
      </c>
      <c r="Y119" s="158">
        <f t="shared" si="36"/>
        <v>0</v>
      </c>
      <c r="Z119" s="158">
        <f t="shared" si="37"/>
        <v>0</v>
      </c>
      <c r="AA119" s="62" t="s">
        <v>761</v>
      </c>
      <c r="AB119" s="62" t="s">
        <v>766</v>
      </c>
      <c r="AC119" s="63" t="s">
        <v>728</v>
      </c>
      <c r="AD119" s="60"/>
      <c r="AE119" s="113"/>
      <c r="AF119" s="113"/>
      <c r="AG119" s="113"/>
      <c r="AH119" s="113"/>
      <c r="AI119" s="113"/>
      <c r="AJ119" s="113"/>
      <c r="AK119" s="63" t="s">
        <v>782</v>
      </c>
      <c r="AL119" s="160">
        <v>25</v>
      </c>
      <c r="AM119" s="160" t="s">
        <v>835</v>
      </c>
      <c r="AN119" s="156" t="s">
        <v>880</v>
      </c>
      <c r="AO119" s="63">
        <v>25</v>
      </c>
      <c r="AP119" s="63" t="s">
        <v>159</v>
      </c>
      <c r="AQ119" s="63" t="s">
        <v>520</v>
      </c>
      <c r="AR119" s="164"/>
      <c r="AS119" s="164"/>
    </row>
    <row r="120" spans="1:45" ht="81" customHeight="1" thickBot="1">
      <c r="A120" s="172">
        <v>112</v>
      </c>
      <c r="B120" s="109" t="s">
        <v>719</v>
      </c>
      <c r="C120" s="205">
        <v>43361</v>
      </c>
      <c r="D120" s="109" t="s">
        <v>157</v>
      </c>
      <c r="E120" s="109" t="s">
        <v>541</v>
      </c>
      <c r="F120" s="109">
        <v>54</v>
      </c>
      <c r="G120" s="109" t="s">
        <v>401</v>
      </c>
      <c r="H120" s="163" t="s">
        <v>739</v>
      </c>
      <c r="I120" s="163" t="s">
        <v>748</v>
      </c>
      <c r="J120" s="109" t="s">
        <v>533</v>
      </c>
      <c r="K120" s="156" t="s">
        <v>747</v>
      </c>
      <c r="L120" s="156" t="s">
        <v>650</v>
      </c>
      <c r="M120" s="60">
        <v>4</v>
      </c>
      <c r="N120" s="156" t="s">
        <v>660</v>
      </c>
      <c r="O120" s="156"/>
      <c r="P120" s="156" t="s">
        <v>661</v>
      </c>
      <c r="Q120" s="156" t="s">
        <v>659</v>
      </c>
      <c r="R120" s="60">
        <v>4</v>
      </c>
      <c r="S120" s="69">
        <v>43374</v>
      </c>
      <c r="T120" s="69">
        <v>43725</v>
      </c>
      <c r="U120" s="157">
        <f t="shared" si="32"/>
        <v>50.142857142857146</v>
      </c>
      <c r="V120" s="158">
        <f t="shared" si="33"/>
        <v>20</v>
      </c>
      <c r="W120" s="158">
        <f t="shared" si="34"/>
        <v>1</v>
      </c>
      <c r="X120" s="159">
        <f t="shared" si="35"/>
        <v>50.142857142857146</v>
      </c>
      <c r="Y120" s="158">
        <f t="shared" si="36"/>
        <v>0</v>
      </c>
      <c r="Z120" s="158">
        <f t="shared" si="37"/>
        <v>0</v>
      </c>
      <c r="AA120" s="62" t="s">
        <v>761</v>
      </c>
      <c r="AB120" s="62" t="s">
        <v>764</v>
      </c>
      <c r="AC120" s="63" t="s">
        <v>725</v>
      </c>
      <c r="AD120" s="60"/>
      <c r="AE120" s="113"/>
      <c r="AF120" s="113"/>
      <c r="AG120" s="113"/>
      <c r="AH120" s="113"/>
      <c r="AI120" s="113"/>
      <c r="AJ120" s="113"/>
      <c r="AK120" s="63" t="s">
        <v>782</v>
      </c>
      <c r="AL120" s="160">
        <v>20</v>
      </c>
      <c r="AM120" s="160" t="s">
        <v>838</v>
      </c>
      <c r="AN120" s="156" t="s">
        <v>932</v>
      </c>
      <c r="AO120" s="63">
        <v>20</v>
      </c>
      <c r="AP120" s="63" t="s">
        <v>159</v>
      </c>
      <c r="AQ120" s="63" t="s">
        <v>520</v>
      </c>
      <c r="AR120" s="164"/>
      <c r="AS120" s="164"/>
    </row>
    <row r="121" spans="1:45" ht="81" customHeight="1" thickBot="1">
      <c r="A121" s="172">
        <v>113</v>
      </c>
      <c r="B121" s="109" t="s">
        <v>720</v>
      </c>
      <c r="C121" s="205">
        <v>43361</v>
      </c>
      <c r="D121" s="109" t="s">
        <v>157</v>
      </c>
      <c r="E121" s="109" t="s">
        <v>541</v>
      </c>
      <c r="F121" s="109">
        <v>54</v>
      </c>
      <c r="G121" s="109" t="s">
        <v>401</v>
      </c>
      <c r="H121" s="163" t="s">
        <v>739</v>
      </c>
      <c r="I121" s="163" t="s">
        <v>748</v>
      </c>
      <c r="J121" s="109" t="s">
        <v>533</v>
      </c>
      <c r="K121" s="156" t="s">
        <v>747</v>
      </c>
      <c r="L121" s="156" t="s">
        <v>650</v>
      </c>
      <c r="M121" s="60">
        <v>5</v>
      </c>
      <c r="N121" s="156" t="s">
        <v>662</v>
      </c>
      <c r="O121" s="156"/>
      <c r="P121" s="156" t="s">
        <v>663</v>
      </c>
      <c r="Q121" s="156" t="s">
        <v>659</v>
      </c>
      <c r="R121" s="60">
        <v>11</v>
      </c>
      <c r="S121" s="69">
        <v>43374</v>
      </c>
      <c r="T121" s="69">
        <v>43725</v>
      </c>
      <c r="U121" s="157">
        <f t="shared" si="32"/>
        <v>50.142857142857146</v>
      </c>
      <c r="V121" s="158">
        <f t="shared" si="33"/>
        <v>20</v>
      </c>
      <c r="W121" s="158">
        <f t="shared" si="34"/>
        <v>1</v>
      </c>
      <c r="X121" s="159">
        <f t="shared" si="35"/>
        <v>50.142857142857146</v>
      </c>
      <c r="Y121" s="158">
        <f t="shared" si="36"/>
        <v>0</v>
      </c>
      <c r="Z121" s="158">
        <f t="shared" si="37"/>
        <v>0</v>
      </c>
      <c r="AA121" s="62" t="s">
        <v>761</v>
      </c>
      <c r="AB121" s="62" t="s">
        <v>764</v>
      </c>
      <c r="AC121" s="63" t="s">
        <v>730</v>
      </c>
      <c r="AD121" s="60"/>
      <c r="AE121" s="113"/>
      <c r="AF121" s="113"/>
      <c r="AG121" s="113"/>
      <c r="AH121" s="113"/>
      <c r="AI121" s="113"/>
      <c r="AJ121" s="113"/>
      <c r="AK121" s="63" t="s">
        <v>782</v>
      </c>
      <c r="AL121" s="160">
        <v>20</v>
      </c>
      <c r="AM121" s="160" t="s">
        <v>838</v>
      </c>
      <c r="AN121" s="156" t="s">
        <v>933</v>
      </c>
      <c r="AO121" s="63">
        <v>20</v>
      </c>
      <c r="AP121" s="63" t="s">
        <v>159</v>
      </c>
      <c r="AQ121" s="63" t="s">
        <v>520</v>
      </c>
      <c r="AR121" s="164"/>
      <c r="AS121" s="164"/>
    </row>
    <row r="122" spans="1:45" ht="81" customHeight="1" thickBot="1">
      <c r="A122" s="172">
        <v>114</v>
      </c>
      <c r="B122" s="109" t="s">
        <v>721</v>
      </c>
      <c r="C122" s="205">
        <v>43361</v>
      </c>
      <c r="D122" s="109" t="s">
        <v>157</v>
      </c>
      <c r="E122" s="109" t="s">
        <v>541</v>
      </c>
      <c r="F122" s="109">
        <v>54</v>
      </c>
      <c r="G122" s="109" t="s">
        <v>401</v>
      </c>
      <c r="H122" s="163" t="s">
        <v>739</v>
      </c>
      <c r="I122" s="163" t="s">
        <v>167</v>
      </c>
      <c r="J122" s="109" t="s">
        <v>527</v>
      </c>
      <c r="K122" s="156" t="s">
        <v>742</v>
      </c>
      <c r="L122" s="156" t="s">
        <v>664</v>
      </c>
      <c r="M122" s="60">
        <v>1</v>
      </c>
      <c r="N122" s="156" t="s">
        <v>665</v>
      </c>
      <c r="O122" s="156"/>
      <c r="P122" s="156" t="s">
        <v>666</v>
      </c>
      <c r="Q122" s="156" t="s">
        <v>667</v>
      </c>
      <c r="R122" s="60">
        <v>1</v>
      </c>
      <c r="S122" s="69">
        <v>43374</v>
      </c>
      <c r="T122" s="69">
        <v>43725</v>
      </c>
      <c r="U122" s="157">
        <f t="shared" si="32"/>
        <v>50.142857142857146</v>
      </c>
      <c r="V122" s="158">
        <f t="shared" si="33"/>
        <v>25</v>
      </c>
      <c r="W122" s="158">
        <f t="shared" si="34"/>
        <v>1</v>
      </c>
      <c r="X122" s="159">
        <f t="shared" si="35"/>
        <v>50.142857142857146</v>
      </c>
      <c r="Y122" s="158">
        <f t="shared" si="36"/>
        <v>0</v>
      </c>
      <c r="Z122" s="158">
        <f t="shared" si="37"/>
        <v>0</v>
      </c>
      <c r="AA122" s="62" t="s">
        <v>761</v>
      </c>
      <c r="AB122" s="62" t="s">
        <v>766</v>
      </c>
      <c r="AC122" s="168" t="s">
        <v>834</v>
      </c>
      <c r="AD122" s="60"/>
      <c r="AE122" s="113"/>
      <c r="AF122" s="113"/>
      <c r="AG122" s="113"/>
      <c r="AH122" s="113"/>
      <c r="AI122" s="113"/>
      <c r="AJ122" s="113"/>
      <c r="AK122" s="63"/>
      <c r="AL122" s="160">
        <v>25</v>
      </c>
      <c r="AM122" s="160" t="s">
        <v>835</v>
      </c>
      <c r="AN122" s="156" t="s">
        <v>938</v>
      </c>
      <c r="AO122" s="63">
        <v>25</v>
      </c>
      <c r="AP122" s="63" t="s">
        <v>159</v>
      </c>
      <c r="AQ122" s="63" t="s">
        <v>520</v>
      </c>
      <c r="AR122" s="164"/>
      <c r="AS122" s="164"/>
    </row>
    <row r="123" spans="1:45" ht="81" customHeight="1" thickBot="1">
      <c r="A123" s="172">
        <v>115</v>
      </c>
      <c r="B123" s="109" t="s">
        <v>722</v>
      </c>
      <c r="C123" s="205">
        <v>43361</v>
      </c>
      <c r="D123" s="109" t="s">
        <v>157</v>
      </c>
      <c r="E123" s="109" t="s">
        <v>541</v>
      </c>
      <c r="F123" s="109">
        <v>54</v>
      </c>
      <c r="G123" s="109" t="s">
        <v>401</v>
      </c>
      <c r="H123" s="163" t="s">
        <v>739</v>
      </c>
      <c r="I123" s="163" t="s">
        <v>167</v>
      </c>
      <c r="J123" s="109" t="s">
        <v>527</v>
      </c>
      <c r="K123" s="156" t="s">
        <v>742</v>
      </c>
      <c r="L123" s="156" t="s">
        <v>664</v>
      </c>
      <c r="M123" s="60">
        <v>2</v>
      </c>
      <c r="N123" s="156" t="s">
        <v>657</v>
      </c>
      <c r="O123" s="156"/>
      <c r="P123" s="156" t="s">
        <v>658</v>
      </c>
      <c r="Q123" s="156" t="s">
        <v>659</v>
      </c>
      <c r="R123" s="60">
        <v>4</v>
      </c>
      <c r="S123" s="69">
        <v>43374</v>
      </c>
      <c r="T123" s="69">
        <v>43725</v>
      </c>
      <c r="U123" s="157">
        <f t="shared" si="32"/>
        <v>50.142857142857146</v>
      </c>
      <c r="V123" s="158">
        <f t="shared" si="33"/>
        <v>25</v>
      </c>
      <c r="W123" s="158">
        <f t="shared" si="34"/>
        <v>1</v>
      </c>
      <c r="X123" s="159">
        <f t="shared" si="35"/>
        <v>50.142857142857146</v>
      </c>
      <c r="Y123" s="158">
        <f t="shared" si="36"/>
        <v>0</v>
      </c>
      <c r="Z123" s="158">
        <f t="shared" si="37"/>
        <v>0</v>
      </c>
      <c r="AA123" s="62" t="s">
        <v>761</v>
      </c>
      <c r="AB123" s="62" t="s">
        <v>766</v>
      </c>
      <c r="AC123" s="63" t="s">
        <v>728</v>
      </c>
      <c r="AD123" s="60"/>
      <c r="AE123" s="113"/>
      <c r="AF123" s="113"/>
      <c r="AG123" s="113"/>
      <c r="AH123" s="113"/>
      <c r="AI123" s="113"/>
      <c r="AJ123" s="113"/>
      <c r="AK123" s="63" t="s">
        <v>782</v>
      </c>
      <c r="AL123" s="160">
        <v>25</v>
      </c>
      <c r="AM123" s="160" t="s">
        <v>835</v>
      </c>
      <c r="AN123" s="156" t="s">
        <v>880</v>
      </c>
      <c r="AO123" s="63">
        <v>25</v>
      </c>
      <c r="AP123" s="63" t="s">
        <v>159</v>
      </c>
      <c r="AQ123" s="63" t="s">
        <v>520</v>
      </c>
      <c r="AR123" s="164"/>
      <c r="AS123" s="164"/>
    </row>
    <row r="124" spans="1:45" ht="81" customHeight="1" thickBot="1">
      <c r="A124" s="172">
        <v>116</v>
      </c>
      <c r="B124" s="109" t="s">
        <v>788</v>
      </c>
      <c r="C124" s="205">
        <v>43361</v>
      </c>
      <c r="D124" s="109" t="s">
        <v>157</v>
      </c>
      <c r="E124" s="109" t="s">
        <v>541</v>
      </c>
      <c r="F124" s="109">
        <v>54</v>
      </c>
      <c r="G124" s="109" t="s">
        <v>401</v>
      </c>
      <c r="H124" s="163" t="s">
        <v>739</v>
      </c>
      <c r="I124" s="163" t="s">
        <v>167</v>
      </c>
      <c r="J124" s="109" t="s">
        <v>527</v>
      </c>
      <c r="K124" s="156" t="s">
        <v>742</v>
      </c>
      <c r="L124" s="156" t="s">
        <v>664</v>
      </c>
      <c r="M124" s="60">
        <v>3</v>
      </c>
      <c r="N124" s="156" t="s">
        <v>660</v>
      </c>
      <c r="O124" s="156"/>
      <c r="P124" s="156" t="s">
        <v>661</v>
      </c>
      <c r="Q124" s="156" t="s">
        <v>659</v>
      </c>
      <c r="R124" s="60">
        <v>4</v>
      </c>
      <c r="S124" s="69">
        <v>43374</v>
      </c>
      <c r="T124" s="69">
        <v>43725</v>
      </c>
      <c r="U124" s="157">
        <f t="shared" si="32"/>
        <v>50.142857142857146</v>
      </c>
      <c r="V124" s="158">
        <f t="shared" si="33"/>
        <v>20</v>
      </c>
      <c r="W124" s="158">
        <f t="shared" si="34"/>
        <v>1</v>
      </c>
      <c r="X124" s="159">
        <f t="shared" si="35"/>
        <v>50.142857142857146</v>
      </c>
      <c r="Y124" s="158">
        <f t="shared" si="36"/>
        <v>0</v>
      </c>
      <c r="Z124" s="158">
        <f t="shared" si="37"/>
        <v>0</v>
      </c>
      <c r="AA124" s="62" t="s">
        <v>761</v>
      </c>
      <c r="AB124" s="62" t="s">
        <v>764</v>
      </c>
      <c r="AC124" s="63" t="s">
        <v>725</v>
      </c>
      <c r="AD124" s="60"/>
      <c r="AE124" s="113"/>
      <c r="AF124" s="113"/>
      <c r="AG124" s="113"/>
      <c r="AH124" s="113"/>
      <c r="AI124" s="113"/>
      <c r="AJ124" s="113"/>
      <c r="AK124" s="63" t="s">
        <v>782</v>
      </c>
      <c r="AL124" s="160">
        <v>20</v>
      </c>
      <c r="AM124" s="160" t="s">
        <v>838</v>
      </c>
      <c r="AN124" s="156" t="s">
        <v>932</v>
      </c>
      <c r="AO124" s="63">
        <v>20</v>
      </c>
      <c r="AP124" s="63" t="s">
        <v>159</v>
      </c>
      <c r="AQ124" s="63" t="s">
        <v>520</v>
      </c>
      <c r="AR124" s="164"/>
      <c r="AS124" s="164"/>
    </row>
    <row r="125" spans="1:45" ht="81" customHeight="1" thickBot="1">
      <c r="A125" s="172">
        <v>117</v>
      </c>
      <c r="B125" s="109" t="s">
        <v>787</v>
      </c>
      <c r="C125" s="205">
        <v>43361</v>
      </c>
      <c r="D125" s="109" t="s">
        <v>157</v>
      </c>
      <c r="E125" s="109" t="s">
        <v>541</v>
      </c>
      <c r="F125" s="109">
        <v>54</v>
      </c>
      <c r="G125" s="109" t="s">
        <v>401</v>
      </c>
      <c r="H125" s="163" t="s">
        <v>739</v>
      </c>
      <c r="I125" s="163" t="s">
        <v>167</v>
      </c>
      <c r="J125" s="109" t="s">
        <v>527</v>
      </c>
      <c r="K125" s="156" t="s">
        <v>742</v>
      </c>
      <c r="L125" s="156" t="s">
        <v>664</v>
      </c>
      <c r="M125" s="60">
        <v>4</v>
      </c>
      <c r="N125" s="156" t="s">
        <v>668</v>
      </c>
      <c r="O125" s="156"/>
      <c r="P125" s="156" t="s">
        <v>669</v>
      </c>
      <c r="Q125" s="156" t="s">
        <v>670</v>
      </c>
      <c r="R125" s="60">
        <v>2</v>
      </c>
      <c r="S125" s="69">
        <v>43374</v>
      </c>
      <c r="T125" s="69">
        <v>43646</v>
      </c>
      <c r="U125" s="157">
        <f t="shared" si="32"/>
        <v>38.857142857142854</v>
      </c>
      <c r="V125" s="158">
        <f t="shared" si="33"/>
        <v>100</v>
      </c>
      <c r="W125" s="158">
        <f t="shared" si="34"/>
        <v>1</v>
      </c>
      <c r="X125" s="159">
        <f t="shared" si="35"/>
        <v>38.857142857142854</v>
      </c>
      <c r="Y125" s="158">
        <f t="shared" si="36"/>
        <v>38.857142857142854</v>
      </c>
      <c r="Z125" s="158">
        <f t="shared" si="37"/>
        <v>38.857142857142854</v>
      </c>
      <c r="AA125" s="62" t="s">
        <v>761</v>
      </c>
      <c r="AB125" s="62" t="s">
        <v>114</v>
      </c>
      <c r="AC125" s="63" t="s">
        <v>727</v>
      </c>
      <c r="AD125" s="60"/>
      <c r="AE125" s="113"/>
      <c r="AF125" s="113"/>
      <c r="AG125" s="113"/>
      <c r="AH125" s="113"/>
      <c r="AI125" s="113"/>
      <c r="AJ125" s="113"/>
      <c r="AK125" s="63" t="s">
        <v>782</v>
      </c>
      <c r="AL125" s="160">
        <v>100</v>
      </c>
      <c r="AM125" s="160" t="s">
        <v>835</v>
      </c>
      <c r="AN125" s="156" t="s">
        <v>962</v>
      </c>
      <c r="AO125" s="63">
        <v>100</v>
      </c>
      <c r="AP125" s="63" t="s">
        <v>185</v>
      </c>
      <c r="AQ125" s="63" t="s">
        <v>520</v>
      </c>
      <c r="AR125" s="164"/>
      <c r="AS125" s="164"/>
    </row>
    <row r="126" spans="1:45" ht="81" customHeight="1" thickBot="1">
      <c r="A126" s="172">
        <v>118</v>
      </c>
      <c r="B126" s="109" t="s">
        <v>786</v>
      </c>
      <c r="C126" s="205">
        <v>43361</v>
      </c>
      <c r="D126" s="109" t="s">
        <v>157</v>
      </c>
      <c r="E126" s="109" t="s">
        <v>541</v>
      </c>
      <c r="F126" s="109">
        <v>54</v>
      </c>
      <c r="G126" s="109" t="s">
        <v>401</v>
      </c>
      <c r="H126" s="163" t="s">
        <v>739</v>
      </c>
      <c r="I126" s="163" t="s">
        <v>167</v>
      </c>
      <c r="J126" s="109" t="s">
        <v>527</v>
      </c>
      <c r="K126" s="156" t="s">
        <v>742</v>
      </c>
      <c r="L126" s="156" t="s">
        <v>664</v>
      </c>
      <c r="M126" s="60">
        <v>5</v>
      </c>
      <c r="N126" s="156" t="s">
        <v>671</v>
      </c>
      <c r="O126" s="156"/>
      <c r="P126" s="156" t="s">
        <v>672</v>
      </c>
      <c r="Q126" s="156" t="s">
        <v>673</v>
      </c>
      <c r="R126" s="60">
        <v>1</v>
      </c>
      <c r="S126" s="69">
        <v>43374</v>
      </c>
      <c r="T126" s="69">
        <v>43554</v>
      </c>
      <c r="U126" s="157">
        <f t="shared" si="32"/>
        <v>25.714285714285715</v>
      </c>
      <c r="V126" s="158">
        <f t="shared" si="33"/>
        <v>100</v>
      </c>
      <c r="W126" s="158">
        <f t="shared" si="34"/>
        <v>1</v>
      </c>
      <c r="X126" s="159">
        <f t="shared" si="35"/>
        <v>25.714285714285715</v>
      </c>
      <c r="Y126" s="158">
        <f t="shared" si="36"/>
        <v>25.714285714285715</v>
      </c>
      <c r="Z126" s="158">
        <f t="shared" si="37"/>
        <v>25.714285714285715</v>
      </c>
      <c r="AA126" s="158" t="s">
        <v>761</v>
      </c>
      <c r="AB126" s="158" t="s">
        <v>114</v>
      </c>
      <c r="AC126" s="63" t="s">
        <v>727</v>
      </c>
      <c r="AD126" s="60"/>
      <c r="AE126" s="113"/>
      <c r="AF126" s="113"/>
      <c r="AG126" s="113"/>
      <c r="AH126" s="113"/>
      <c r="AI126" s="113"/>
      <c r="AJ126" s="113"/>
      <c r="AK126" s="63" t="s">
        <v>782</v>
      </c>
      <c r="AL126" s="160">
        <v>100</v>
      </c>
      <c r="AM126" s="160" t="s">
        <v>835</v>
      </c>
      <c r="AN126" s="156" t="s">
        <v>939</v>
      </c>
      <c r="AO126" s="63">
        <v>100</v>
      </c>
      <c r="AP126" s="63" t="s">
        <v>185</v>
      </c>
      <c r="AQ126" s="63" t="s">
        <v>520</v>
      </c>
      <c r="AR126" s="164"/>
      <c r="AS126" s="164"/>
    </row>
    <row r="127" spans="1:45" ht="81" customHeight="1" thickBot="1">
      <c r="A127" s="172">
        <v>119</v>
      </c>
      <c r="B127" s="109" t="s">
        <v>785</v>
      </c>
      <c r="C127" s="205">
        <v>43361</v>
      </c>
      <c r="D127" s="109" t="s">
        <v>157</v>
      </c>
      <c r="E127" s="109" t="s">
        <v>541</v>
      </c>
      <c r="F127" s="109">
        <v>54</v>
      </c>
      <c r="G127" s="109" t="s">
        <v>401</v>
      </c>
      <c r="H127" s="163" t="s">
        <v>739</v>
      </c>
      <c r="I127" s="163" t="s">
        <v>167</v>
      </c>
      <c r="J127" s="109" t="s">
        <v>527</v>
      </c>
      <c r="K127" s="156" t="s">
        <v>742</v>
      </c>
      <c r="L127" s="156" t="s">
        <v>664</v>
      </c>
      <c r="M127" s="60">
        <v>6</v>
      </c>
      <c r="N127" s="156" t="s">
        <v>674</v>
      </c>
      <c r="O127" s="156"/>
      <c r="P127" s="156" t="s">
        <v>675</v>
      </c>
      <c r="Q127" s="156" t="s">
        <v>676</v>
      </c>
      <c r="R127" s="60">
        <v>1</v>
      </c>
      <c r="S127" s="69">
        <v>43374</v>
      </c>
      <c r="T127" s="69">
        <v>43554</v>
      </c>
      <c r="U127" s="157">
        <f t="shared" si="32"/>
        <v>25.714285714285715</v>
      </c>
      <c r="V127" s="158">
        <f t="shared" si="33"/>
        <v>100</v>
      </c>
      <c r="W127" s="158">
        <f t="shared" si="34"/>
        <v>1</v>
      </c>
      <c r="X127" s="159">
        <f t="shared" si="35"/>
        <v>25.714285714285715</v>
      </c>
      <c r="Y127" s="158">
        <f t="shared" si="36"/>
        <v>25.714285714285715</v>
      </c>
      <c r="Z127" s="158">
        <f t="shared" si="37"/>
        <v>25.714285714285715</v>
      </c>
      <c r="AA127" s="158" t="s">
        <v>761</v>
      </c>
      <c r="AB127" s="158" t="s">
        <v>768</v>
      </c>
      <c r="AC127" s="63" t="s">
        <v>733</v>
      </c>
      <c r="AD127" s="60"/>
      <c r="AE127" s="113"/>
      <c r="AF127" s="113"/>
      <c r="AG127" s="113"/>
      <c r="AH127" s="113"/>
      <c r="AI127" s="113"/>
      <c r="AJ127" s="113"/>
      <c r="AK127" s="63" t="s">
        <v>782</v>
      </c>
      <c r="AL127" s="160">
        <v>100</v>
      </c>
      <c r="AM127" s="160" t="s">
        <v>835</v>
      </c>
      <c r="AN127" s="156" t="s">
        <v>978</v>
      </c>
      <c r="AO127" s="63">
        <v>100</v>
      </c>
      <c r="AP127" s="63" t="s">
        <v>185</v>
      </c>
      <c r="AQ127" s="63" t="s">
        <v>520</v>
      </c>
      <c r="AR127" s="164"/>
      <c r="AS127" s="164"/>
    </row>
    <row r="128" spans="1:45" ht="81" customHeight="1" thickBot="1">
      <c r="A128" s="172">
        <v>120</v>
      </c>
      <c r="B128" s="109" t="s">
        <v>822</v>
      </c>
      <c r="C128" s="205">
        <v>43453</v>
      </c>
      <c r="D128" s="109">
        <v>126</v>
      </c>
      <c r="E128" s="109" t="s">
        <v>541</v>
      </c>
      <c r="F128" s="109">
        <v>59</v>
      </c>
      <c r="G128" s="109" t="s">
        <v>169</v>
      </c>
      <c r="H128" s="163"/>
      <c r="I128" s="163"/>
      <c r="J128" s="109" t="s">
        <v>435</v>
      </c>
      <c r="K128" s="156" t="s">
        <v>862</v>
      </c>
      <c r="L128" s="156" t="s">
        <v>792</v>
      </c>
      <c r="M128" s="60">
        <v>1</v>
      </c>
      <c r="N128" s="156" t="s">
        <v>793</v>
      </c>
      <c r="O128" s="156"/>
      <c r="P128" s="156" t="s">
        <v>794</v>
      </c>
      <c r="Q128" s="156" t="s">
        <v>795</v>
      </c>
      <c r="R128" s="60">
        <v>1</v>
      </c>
      <c r="S128" s="69">
        <v>43453</v>
      </c>
      <c r="T128" s="69">
        <v>43634</v>
      </c>
      <c r="U128" s="157">
        <f t="shared" ref="U128" si="38">DATEDIF(S128,T128,"D")/7</f>
        <v>25.857142857142858</v>
      </c>
      <c r="V128" s="158">
        <f t="shared" ref="V128" si="39">+AL128</f>
        <v>100</v>
      </c>
      <c r="W128" s="158">
        <f t="shared" ref="W128" si="40">IF(R128=0,0,IF(V128/R128&gt;1,1,V128/R128))</f>
        <v>1</v>
      </c>
      <c r="X128" s="159">
        <f t="shared" ref="X128" si="41">U128*W128</f>
        <v>25.857142857142858</v>
      </c>
      <c r="Y128" s="158">
        <f t="shared" ref="Y128" si="42">IF(T128&lt;=$Y$4,X128,0)</f>
        <v>25.857142857142858</v>
      </c>
      <c r="Z128" s="158">
        <f t="shared" ref="Z128" si="43">IF($Y$4&gt;=T128,U128,0)</f>
        <v>25.857142857142858</v>
      </c>
      <c r="AA128" s="158" t="s">
        <v>761</v>
      </c>
      <c r="AB128" s="158" t="s">
        <v>1007</v>
      </c>
      <c r="AC128" s="63" t="s">
        <v>832</v>
      </c>
      <c r="AD128" s="60"/>
      <c r="AE128" s="113"/>
      <c r="AF128" s="113"/>
      <c r="AG128" s="113"/>
      <c r="AH128" s="113"/>
      <c r="AI128" s="113"/>
      <c r="AJ128" s="113"/>
      <c r="AK128" s="63" t="s">
        <v>875</v>
      </c>
      <c r="AL128" s="160">
        <v>100</v>
      </c>
      <c r="AM128" s="160" t="s">
        <v>835</v>
      </c>
      <c r="AN128" s="156" t="s">
        <v>881</v>
      </c>
      <c r="AO128" s="63">
        <v>100</v>
      </c>
      <c r="AP128" s="63" t="s">
        <v>185</v>
      </c>
      <c r="AQ128" s="63" t="s">
        <v>520</v>
      </c>
      <c r="AR128" s="164"/>
      <c r="AS128" s="164"/>
    </row>
    <row r="129" spans="1:45" ht="81" customHeight="1" thickBot="1">
      <c r="A129" s="172">
        <v>121</v>
      </c>
      <c r="B129" s="109" t="s">
        <v>823</v>
      </c>
      <c r="C129" s="205">
        <v>43453</v>
      </c>
      <c r="D129" s="109">
        <v>126</v>
      </c>
      <c r="E129" s="109" t="s">
        <v>541</v>
      </c>
      <c r="F129" s="109">
        <v>59</v>
      </c>
      <c r="G129" s="109" t="s">
        <v>169</v>
      </c>
      <c r="H129" s="163"/>
      <c r="I129" s="163"/>
      <c r="J129" s="109" t="s">
        <v>411</v>
      </c>
      <c r="K129" s="156" t="s">
        <v>863</v>
      </c>
      <c r="L129" s="156" t="s">
        <v>796</v>
      </c>
      <c r="M129" s="60">
        <v>1</v>
      </c>
      <c r="N129" s="156" t="s">
        <v>797</v>
      </c>
      <c r="O129" s="156"/>
      <c r="P129" s="156" t="s">
        <v>798</v>
      </c>
      <c r="Q129" s="156" t="s">
        <v>799</v>
      </c>
      <c r="R129" s="60">
        <v>100</v>
      </c>
      <c r="S129" s="69">
        <v>43497</v>
      </c>
      <c r="T129" s="69">
        <v>43816</v>
      </c>
      <c r="U129" s="157">
        <f t="shared" ref="U129:U135" si="44">DATEDIF(S129,T129,"D")/7</f>
        <v>45.571428571428569</v>
      </c>
      <c r="V129" s="158">
        <f t="shared" ref="V129:V135" si="45">+AL129</f>
        <v>0</v>
      </c>
      <c r="W129" s="158">
        <f t="shared" ref="W129:W135" si="46">IF(R129=0,0,IF(V129/R129&gt;1,1,V129/R129))</f>
        <v>0</v>
      </c>
      <c r="X129" s="159">
        <f t="shared" ref="X129:X135" si="47">U129*W129</f>
        <v>0</v>
      </c>
      <c r="Y129" s="158">
        <f t="shared" ref="Y129:Y135" si="48">IF(T129&lt;=$Y$4,X129,0)</f>
        <v>0</v>
      </c>
      <c r="Z129" s="158">
        <f t="shared" ref="Z129:Z135" si="49">IF($Y$4&gt;=T129,U129,0)</f>
        <v>0</v>
      </c>
      <c r="AA129" s="158" t="s">
        <v>761</v>
      </c>
      <c r="AB129" s="158" t="s">
        <v>763</v>
      </c>
      <c r="AC129" s="63" t="s">
        <v>831</v>
      </c>
      <c r="AD129" s="60"/>
      <c r="AE129" s="113"/>
      <c r="AF129" s="113"/>
      <c r="AG129" s="113"/>
      <c r="AH129" s="113"/>
      <c r="AI129" s="113"/>
      <c r="AJ129" s="113"/>
      <c r="AK129" s="63"/>
      <c r="AL129" s="160">
        <v>0</v>
      </c>
      <c r="AM129" s="160" t="s">
        <v>836</v>
      </c>
      <c r="AN129" s="156" t="s">
        <v>941</v>
      </c>
      <c r="AO129" s="63">
        <v>0</v>
      </c>
      <c r="AP129" s="63" t="s">
        <v>159</v>
      </c>
      <c r="AQ129" s="63" t="s">
        <v>520</v>
      </c>
      <c r="AR129" s="164"/>
      <c r="AS129" s="164"/>
    </row>
    <row r="130" spans="1:45" ht="81" customHeight="1" thickBot="1">
      <c r="A130" s="172">
        <v>122</v>
      </c>
      <c r="B130" s="109" t="s">
        <v>824</v>
      </c>
      <c r="C130" s="205">
        <v>43453</v>
      </c>
      <c r="D130" s="109">
        <v>126</v>
      </c>
      <c r="E130" s="109" t="s">
        <v>541</v>
      </c>
      <c r="F130" s="109">
        <v>59</v>
      </c>
      <c r="G130" s="109" t="s">
        <v>169</v>
      </c>
      <c r="H130" s="163"/>
      <c r="I130" s="163"/>
      <c r="J130" s="109" t="s">
        <v>411</v>
      </c>
      <c r="K130" s="156" t="s">
        <v>863</v>
      </c>
      <c r="L130" s="156" t="s">
        <v>796</v>
      </c>
      <c r="M130" s="60">
        <v>2</v>
      </c>
      <c r="N130" s="156" t="s">
        <v>800</v>
      </c>
      <c r="O130" s="156"/>
      <c r="P130" s="156" t="s">
        <v>801</v>
      </c>
      <c r="Q130" s="156" t="s">
        <v>802</v>
      </c>
      <c r="R130" s="60">
        <v>100</v>
      </c>
      <c r="S130" s="69">
        <v>43497</v>
      </c>
      <c r="T130" s="69">
        <v>43816</v>
      </c>
      <c r="U130" s="157">
        <f t="shared" si="44"/>
        <v>45.571428571428569</v>
      </c>
      <c r="V130" s="158">
        <f t="shared" si="45"/>
        <v>0</v>
      </c>
      <c r="W130" s="158">
        <f t="shared" si="46"/>
        <v>0</v>
      </c>
      <c r="X130" s="159">
        <f t="shared" si="47"/>
        <v>0</v>
      </c>
      <c r="Y130" s="158">
        <f t="shared" si="48"/>
        <v>0</v>
      </c>
      <c r="Z130" s="158">
        <f t="shared" si="49"/>
        <v>0</v>
      </c>
      <c r="AA130" s="158" t="s">
        <v>761</v>
      </c>
      <c r="AB130" s="158" t="s">
        <v>763</v>
      </c>
      <c r="AC130" s="63" t="s">
        <v>831</v>
      </c>
      <c r="AD130" s="60"/>
      <c r="AE130" s="113"/>
      <c r="AF130" s="113"/>
      <c r="AG130" s="113"/>
      <c r="AH130" s="113"/>
      <c r="AI130" s="113"/>
      <c r="AJ130" s="113"/>
      <c r="AK130" s="63"/>
      <c r="AL130" s="160">
        <v>0</v>
      </c>
      <c r="AM130" s="160" t="s">
        <v>836</v>
      </c>
      <c r="AN130" s="156" t="s">
        <v>941</v>
      </c>
      <c r="AO130" s="63">
        <v>0</v>
      </c>
      <c r="AP130" s="63" t="s">
        <v>159</v>
      </c>
      <c r="AQ130" s="63" t="s">
        <v>520</v>
      </c>
      <c r="AR130" s="164"/>
      <c r="AS130" s="164"/>
    </row>
    <row r="131" spans="1:45" ht="81" customHeight="1" thickBot="1">
      <c r="A131" s="172">
        <v>123</v>
      </c>
      <c r="B131" s="109" t="s">
        <v>825</v>
      </c>
      <c r="C131" s="205">
        <v>43453</v>
      </c>
      <c r="D131" s="109">
        <v>126</v>
      </c>
      <c r="E131" s="109" t="s">
        <v>541</v>
      </c>
      <c r="F131" s="109">
        <v>59</v>
      </c>
      <c r="G131" s="109" t="s">
        <v>169</v>
      </c>
      <c r="H131" s="163"/>
      <c r="I131" s="163"/>
      <c r="J131" s="109" t="s">
        <v>534</v>
      </c>
      <c r="K131" s="156" t="s">
        <v>864</v>
      </c>
      <c r="L131" s="156" t="s">
        <v>803</v>
      </c>
      <c r="M131" s="60">
        <v>1</v>
      </c>
      <c r="N131" s="156" t="s">
        <v>804</v>
      </c>
      <c r="O131" s="156"/>
      <c r="P131" s="156" t="s">
        <v>805</v>
      </c>
      <c r="Q131" s="156" t="s">
        <v>806</v>
      </c>
      <c r="R131" s="60">
        <v>100</v>
      </c>
      <c r="S131" s="69">
        <v>43497</v>
      </c>
      <c r="T131" s="69">
        <v>43816</v>
      </c>
      <c r="U131" s="157">
        <f t="shared" si="44"/>
        <v>45.571428571428569</v>
      </c>
      <c r="V131" s="158">
        <f t="shared" si="45"/>
        <v>0</v>
      </c>
      <c r="W131" s="158">
        <f t="shared" si="46"/>
        <v>0</v>
      </c>
      <c r="X131" s="159">
        <f t="shared" si="47"/>
        <v>0</v>
      </c>
      <c r="Y131" s="158">
        <f t="shared" si="48"/>
        <v>0</v>
      </c>
      <c r="Z131" s="158">
        <f t="shared" si="49"/>
        <v>0</v>
      </c>
      <c r="AA131" s="158" t="s">
        <v>761</v>
      </c>
      <c r="AB131" s="158" t="s">
        <v>763</v>
      </c>
      <c r="AC131" s="63" t="s">
        <v>831</v>
      </c>
      <c r="AD131" s="60"/>
      <c r="AE131" s="113"/>
      <c r="AF131" s="113"/>
      <c r="AG131" s="113"/>
      <c r="AH131" s="113"/>
      <c r="AI131" s="113"/>
      <c r="AJ131" s="113"/>
      <c r="AK131" s="63"/>
      <c r="AL131" s="160">
        <v>0</v>
      </c>
      <c r="AM131" s="160" t="s">
        <v>836</v>
      </c>
      <c r="AN131" s="156" t="s">
        <v>941</v>
      </c>
      <c r="AO131" s="63">
        <v>0</v>
      </c>
      <c r="AP131" s="63" t="s">
        <v>159</v>
      </c>
      <c r="AQ131" s="63" t="s">
        <v>520</v>
      </c>
      <c r="AR131" s="164"/>
      <c r="AS131" s="164"/>
    </row>
    <row r="132" spans="1:45" ht="81" customHeight="1" thickBot="1">
      <c r="A132" s="172">
        <v>124</v>
      </c>
      <c r="B132" s="109" t="s">
        <v>826</v>
      </c>
      <c r="C132" s="205">
        <v>43453</v>
      </c>
      <c r="D132" s="109">
        <v>126</v>
      </c>
      <c r="E132" s="109" t="s">
        <v>541</v>
      </c>
      <c r="F132" s="109">
        <v>59</v>
      </c>
      <c r="G132" s="109" t="s">
        <v>169</v>
      </c>
      <c r="H132" s="163"/>
      <c r="I132" s="163"/>
      <c r="J132" s="109" t="s">
        <v>534</v>
      </c>
      <c r="K132" s="156" t="s">
        <v>864</v>
      </c>
      <c r="L132" s="156" t="s">
        <v>803</v>
      </c>
      <c r="M132" s="60">
        <v>2</v>
      </c>
      <c r="N132" s="156" t="s">
        <v>807</v>
      </c>
      <c r="O132" s="156"/>
      <c r="P132" s="156" t="s">
        <v>808</v>
      </c>
      <c r="Q132" s="156" t="s">
        <v>809</v>
      </c>
      <c r="R132" s="60">
        <v>100</v>
      </c>
      <c r="S132" s="69">
        <v>43497</v>
      </c>
      <c r="T132" s="69">
        <v>43816</v>
      </c>
      <c r="U132" s="157">
        <f t="shared" si="44"/>
        <v>45.571428571428569</v>
      </c>
      <c r="V132" s="158">
        <f t="shared" si="45"/>
        <v>0</v>
      </c>
      <c r="W132" s="158">
        <f t="shared" si="46"/>
        <v>0</v>
      </c>
      <c r="X132" s="159">
        <f t="shared" si="47"/>
        <v>0</v>
      </c>
      <c r="Y132" s="158">
        <f t="shared" si="48"/>
        <v>0</v>
      </c>
      <c r="Z132" s="158">
        <f t="shared" si="49"/>
        <v>0</v>
      </c>
      <c r="AA132" s="158" t="s">
        <v>761</v>
      </c>
      <c r="AB132" s="158" t="s">
        <v>763</v>
      </c>
      <c r="AC132" s="63" t="s">
        <v>831</v>
      </c>
      <c r="AD132" s="60"/>
      <c r="AE132" s="113"/>
      <c r="AF132" s="113"/>
      <c r="AG132" s="113"/>
      <c r="AH132" s="113"/>
      <c r="AI132" s="113"/>
      <c r="AJ132" s="113"/>
      <c r="AK132" s="63"/>
      <c r="AL132" s="160">
        <v>0</v>
      </c>
      <c r="AM132" s="160" t="s">
        <v>836</v>
      </c>
      <c r="AN132" s="156" t="s">
        <v>941</v>
      </c>
      <c r="AO132" s="63">
        <v>0</v>
      </c>
      <c r="AP132" s="63" t="s">
        <v>159</v>
      </c>
      <c r="AQ132" s="63" t="s">
        <v>520</v>
      </c>
      <c r="AR132" s="164"/>
      <c r="AS132" s="164"/>
    </row>
    <row r="133" spans="1:45" ht="81" customHeight="1" thickBot="1">
      <c r="A133" s="172">
        <v>125</v>
      </c>
      <c r="B133" s="109" t="s">
        <v>827</v>
      </c>
      <c r="C133" s="205">
        <v>43453</v>
      </c>
      <c r="D133" s="109">
        <v>126</v>
      </c>
      <c r="E133" s="109" t="s">
        <v>541</v>
      </c>
      <c r="F133" s="109">
        <v>59</v>
      </c>
      <c r="G133" s="109" t="s">
        <v>169</v>
      </c>
      <c r="H133" s="163"/>
      <c r="I133" s="163"/>
      <c r="J133" s="109" t="s">
        <v>535</v>
      </c>
      <c r="K133" s="156" t="s">
        <v>865</v>
      </c>
      <c r="L133" s="156" t="s">
        <v>810</v>
      </c>
      <c r="M133" s="60">
        <v>1</v>
      </c>
      <c r="N133" s="156" t="s">
        <v>811</v>
      </c>
      <c r="O133" s="156"/>
      <c r="P133" s="156" t="s">
        <v>812</v>
      </c>
      <c r="Q133" s="156" t="s">
        <v>813</v>
      </c>
      <c r="R133" s="60">
        <v>100</v>
      </c>
      <c r="S133" s="69">
        <v>43497</v>
      </c>
      <c r="T133" s="69">
        <v>43816</v>
      </c>
      <c r="U133" s="157">
        <f t="shared" si="44"/>
        <v>45.571428571428569</v>
      </c>
      <c r="V133" s="158">
        <f t="shared" si="45"/>
        <v>0</v>
      </c>
      <c r="W133" s="158">
        <f t="shared" si="46"/>
        <v>0</v>
      </c>
      <c r="X133" s="159">
        <f t="shared" si="47"/>
        <v>0</v>
      </c>
      <c r="Y133" s="158">
        <f t="shared" si="48"/>
        <v>0</v>
      </c>
      <c r="Z133" s="158">
        <f t="shared" si="49"/>
        <v>0</v>
      </c>
      <c r="AA133" s="158" t="s">
        <v>761</v>
      </c>
      <c r="AB133" s="158" t="s">
        <v>763</v>
      </c>
      <c r="AC133" s="63" t="s">
        <v>831</v>
      </c>
      <c r="AD133" s="60"/>
      <c r="AE133" s="113"/>
      <c r="AF133" s="113"/>
      <c r="AG133" s="113"/>
      <c r="AH133" s="113"/>
      <c r="AI133" s="113"/>
      <c r="AJ133" s="113"/>
      <c r="AK133" s="63"/>
      <c r="AL133" s="160">
        <v>0</v>
      </c>
      <c r="AM133" s="160" t="s">
        <v>836</v>
      </c>
      <c r="AN133" s="156" t="s">
        <v>941</v>
      </c>
      <c r="AO133" s="63">
        <v>0</v>
      </c>
      <c r="AP133" s="63" t="s">
        <v>159</v>
      </c>
      <c r="AQ133" s="63" t="s">
        <v>520</v>
      </c>
      <c r="AR133" s="164"/>
      <c r="AS133" s="164"/>
    </row>
    <row r="134" spans="1:45" ht="81" customHeight="1" thickBot="1">
      <c r="A134" s="172">
        <v>126</v>
      </c>
      <c r="B134" s="109" t="s">
        <v>828</v>
      </c>
      <c r="C134" s="205">
        <v>43453</v>
      </c>
      <c r="D134" s="109">
        <v>126</v>
      </c>
      <c r="E134" s="109" t="s">
        <v>541</v>
      </c>
      <c r="F134" s="109">
        <v>59</v>
      </c>
      <c r="G134" s="109" t="s">
        <v>169</v>
      </c>
      <c r="H134" s="163"/>
      <c r="I134" s="163"/>
      <c r="J134" s="109" t="s">
        <v>814</v>
      </c>
      <c r="K134" s="156" t="s">
        <v>866</v>
      </c>
      <c r="L134" s="156" t="s">
        <v>815</v>
      </c>
      <c r="M134" s="60">
        <v>1</v>
      </c>
      <c r="N134" s="156" t="s">
        <v>816</v>
      </c>
      <c r="O134" s="156"/>
      <c r="P134" s="156" t="s">
        <v>817</v>
      </c>
      <c r="Q134" s="156" t="s">
        <v>818</v>
      </c>
      <c r="R134" s="60">
        <v>100</v>
      </c>
      <c r="S134" s="69">
        <v>43497</v>
      </c>
      <c r="T134" s="69">
        <v>43816</v>
      </c>
      <c r="U134" s="157">
        <f t="shared" si="44"/>
        <v>45.571428571428569</v>
      </c>
      <c r="V134" s="158">
        <f t="shared" si="45"/>
        <v>15</v>
      </c>
      <c r="W134" s="158">
        <f t="shared" si="46"/>
        <v>0.15</v>
      </c>
      <c r="X134" s="159">
        <f t="shared" si="47"/>
        <v>6.8357142857142854</v>
      </c>
      <c r="Y134" s="158">
        <f t="shared" si="48"/>
        <v>0</v>
      </c>
      <c r="Z134" s="158">
        <f t="shared" si="49"/>
        <v>0</v>
      </c>
      <c r="AA134" s="158" t="s">
        <v>761</v>
      </c>
      <c r="AB134" s="158" t="s">
        <v>764</v>
      </c>
      <c r="AC134" s="63" t="s">
        <v>726</v>
      </c>
      <c r="AD134" s="60"/>
      <c r="AE134" s="113"/>
      <c r="AF134" s="113"/>
      <c r="AG134" s="113"/>
      <c r="AH134" s="113"/>
      <c r="AI134" s="113"/>
      <c r="AJ134" s="113"/>
      <c r="AK134" s="63"/>
      <c r="AL134" s="160">
        <v>15</v>
      </c>
      <c r="AM134" s="160" t="s">
        <v>838</v>
      </c>
      <c r="AN134" s="156" t="s">
        <v>931</v>
      </c>
      <c r="AO134" s="63">
        <v>15</v>
      </c>
      <c r="AP134" s="63" t="s">
        <v>159</v>
      </c>
      <c r="AQ134" s="63" t="s">
        <v>520</v>
      </c>
      <c r="AR134" s="164"/>
      <c r="AS134" s="164"/>
    </row>
    <row r="135" spans="1:45" ht="81" customHeight="1" thickBot="1">
      <c r="A135" s="172">
        <v>127</v>
      </c>
      <c r="B135" s="109" t="s">
        <v>829</v>
      </c>
      <c r="C135" s="205">
        <v>43453</v>
      </c>
      <c r="D135" s="109">
        <v>126</v>
      </c>
      <c r="E135" s="109" t="s">
        <v>541</v>
      </c>
      <c r="F135" s="109">
        <v>59</v>
      </c>
      <c r="G135" s="109" t="s">
        <v>169</v>
      </c>
      <c r="H135" s="163"/>
      <c r="I135" s="163"/>
      <c r="J135" s="109" t="s">
        <v>814</v>
      </c>
      <c r="K135" s="156" t="s">
        <v>866</v>
      </c>
      <c r="L135" s="156" t="s">
        <v>815</v>
      </c>
      <c r="M135" s="60">
        <v>2</v>
      </c>
      <c r="N135" s="156" t="s">
        <v>819</v>
      </c>
      <c r="O135" s="156"/>
      <c r="P135" s="156" t="s">
        <v>820</v>
      </c>
      <c r="Q135" s="156" t="s">
        <v>821</v>
      </c>
      <c r="R135" s="60">
        <v>100</v>
      </c>
      <c r="S135" s="69">
        <v>43497</v>
      </c>
      <c r="T135" s="69">
        <v>43816</v>
      </c>
      <c r="U135" s="157">
        <f t="shared" si="44"/>
        <v>45.571428571428569</v>
      </c>
      <c r="V135" s="158">
        <f t="shared" si="45"/>
        <v>10</v>
      </c>
      <c r="W135" s="158">
        <f t="shared" si="46"/>
        <v>0.1</v>
      </c>
      <c r="X135" s="159">
        <f t="shared" si="47"/>
        <v>4.5571428571428569</v>
      </c>
      <c r="Y135" s="158">
        <f t="shared" si="48"/>
        <v>0</v>
      </c>
      <c r="Z135" s="158">
        <f t="shared" si="49"/>
        <v>0</v>
      </c>
      <c r="AA135" s="158" t="s">
        <v>761</v>
      </c>
      <c r="AB135" s="158" t="s">
        <v>764</v>
      </c>
      <c r="AC135" s="63" t="s">
        <v>726</v>
      </c>
      <c r="AD135" s="60"/>
      <c r="AE135" s="113"/>
      <c r="AF135" s="113"/>
      <c r="AG135" s="113"/>
      <c r="AH135" s="113"/>
      <c r="AI135" s="113"/>
      <c r="AJ135" s="113"/>
      <c r="AK135" s="63"/>
      <c r="AL135" s="160">
        <v>10</v>
      </c>
      <c r="AM135" s="160" t="s">
        <v>838</v>
      </c>
      <c r="AN135" s="156" t="s">
        <v>931</v>
      </c>
      <c r="AO135" s="63">
        <v>10</v>
      </c>
      <c r="AP135" s="63" t="s">
        <v>159</v>
      </c>
      <c r="AQ135" s="63" t="s">
        <v>520</v>
      </c>
      <c r="AR135" s="164"/>
      <c r="AS135" s="164"/>
    </row>
    <row r="136" spans="1:45" ht="19.5" customHeight="1">
      <c r="A136" s="174"/>
      <c r="B136" s="210"/>
      <c r="C136" s="210"/>
      <c r="D136" s="210"/>
      <c r="E136" s="210"/>
      <c r="F136" s="210"/>
      <c r="G136" s="210"/>
      <c r="H136" s="210"/>
      <c r="I136" s="210"/>
      <c r="J136" s="210"/>
      <c r="K136" s="210"/>
      <c r="L136" s="210"/>
      <c r="M136" s="210"/>
      <c r="N136" s="210"/>
      <c r="O136" s="210"/>
      <c r="P136" s="210"/>
      <c r="Q136" s="210"/>
      <c r="R136" s="210"/>
      <c r="S136" s="210"/>
      <c r="T136" s="211"/>
      <c r="U136" s="212">
        <f t="shared" ref="U136:Z136" si="50">SUM(U9:U101)</f>
        <v>4017.4285714285757</v>
      </c>
      <c r="V136" s="212">
        <f t="shared" si="50"/>
        <v>7384.2</v>
      </c>
      <c r="W136" s="212">
        <f t="shared" si="50"/>
        <v>77.509999999999991</v>
      </c>
      <c r="X136" s="212">
        <f t="shared" si="50"/>
        <v>3242.7457142857156</v>
      </c>
      <c r="Y136" s="212">
        <f t="shared" si="50"/>
        <v>2670.8885714285707</v>
      </c>
      <c r="Z136" s="212">
        <f t="shared" si="50"/>
        <v>2693.4285714285706</v>
      </c>
      <c r="AA136" s="210"/>
      <c r="AB136" s="210"/>
      <c r="AC136" s="210"/>
      <c r="AD136" s="210"/>
      <c r="AE136" s="210"/>
      <c r="AF136" s="210"/>
      <c r="AG136" s="210"/>
      <c r="AH136" s="210"/>
      <c r="AI136" s="210"/>
      <c r="AJ136" s="210"/>
      <c r="AK136" s="210"/>
      <c r="AL136" s="210"/>
      <c r="AM136" s="210"/>
      <c r="AN136" s="210"/>
      <c r="AO136" s="210"/>
      <c r="AP136" s="210"/>
      <c r="AQ136" s="210"/>
      <c r="AR136" s="210"/>
      <c r="AS136" s="210"/>
    </row>
    <row r="138" spans="1:45" ht="19.5" customHeight="1">
      <c r="AC138" s="67"/>
    </row>
    <row r="140" spans="1:45" ht="19.5" customHeight="1">
      <c r="F140" s="66" t="s">
        <v>121</v>
      </c>
      <c r="G140" s="66" t="s">
        <v>124</v>
      </c>
      <c r="H140" s="66" t="s">
        <v>128</v>
      </c>
      <c r="I140" s="66" t="s">
        <v>133</v>
      </c>
      <c r="J140" s="66" t="s">
        <v>144</v>
      </c>
    </row>
    <row r="141" spans="1:45" ht="40.5" customHeight="1">
      <c r="F141" s="66">
        <v>54</v>
      </c>
      <c r="G141" s="66" t="s">
        <v>529</v>
      </c>
      <c r="H141" s="66" t="s">
        <v>543</v>
      </c>
      <c r="I141" s="66">
        <v>43725</v>
      </c>
      <c r="J141" s="66" t="s">
        <v>159</v>
      </c>
      <c r="AO141" s="194">
        <f>5/56</f>
        <v>8.9285714285714288E-2</v>
      </c>
    </row>
    <row r="142" spans="1:45" ht="19.5" customHeight="1">
      <c r="F142" s="66">
        <v>54</v>
      </c>
      <c r="G142" s="66" t="s">
        <v>529</v>
      </c>
      <c r="H142" s="66" t="s">
        <v>546</v>
      </c>
      <c r="I142" s="66">
        <v>43725</v>
      </c>
      <c r="J142" s="66" t="s">
        <v>159</v>
      </c>
      <c r="AC142" s="66">
        <v>1</v>
      </c>
    </row>
    <row r="143" spans="1:45" ht="19.5" customHeight="1">
      <c r="F143" s="66">
        <v>54</v>
      </c>
      <c r="G143" s="66" t="s">
        <v>530</v>
      </c>
      <c r="H143" s="66" t="s">
        <v>605</v>
      </c>
      <c r="I143" s="66">
        <v>43725</v>
      </c>
      <c r="J143" s="66" t="s">
        <v>159</v>
      </c>
      <c r="AC143" s="66">
        <v>2</v>
      </c>
    </row>
    <row r="144" spans="1:45" ht="19.5" customHeight="1">
      <c r="F144" s="66">
        <v>54</v>
      </c>
      <c r="G144" s="66" t="s">
        <v>530</v>
      </c>
      <c r="H144" s="66" t="s">
        <v>608</v>
      </c>
      <c r="I144" s="66">
        <v>43725</v>
      </c>
      <c r="J144" s="66" t="s">
        <v>159</v>
      </c>
      <c r="AC144" s="66">
        <v>3</v>
      </c>
    </row>
    <row r="145" spans="6:29" ht="19.5" customHeight="1">
      <c r="F145" s="66">
        <v>59</v>
      </c>
      <c r="G145" s="66" t="s">
        <v>814</v>
      </c>
      <c r="H145" s="66" t="s">
        <v>816</v>
      </c>
      <c r="I145" s="66">
        <v>43816</v>
      </c>
      <c r="J145" s="66" t="s">
        <v>159</v>
      </c>
      <c r="AC145" s="66">
        <v>4</v>
      </c>
    </row>
    <row r="146" spans="6:29" ht="19.5" customHeight="1">
      <c r="F146" s="66">
        <v>59</v>
      </c>
      <c r="G146" s="66" t="s">
        <v>814</v>
      </c>
      <c r="H146" s="66" t="s">
        <v>819</v>
      </c>
      <c r="I146" s="66">
        <v>43816</v>
      </c>
      <c r="J146" s="66" t="s">
        <v>159</v>
      </c>
      <c r="AC146" s="66">
        <v>5</v>
      </c>
    </row>
    <row r="147" spans="6:29" ht="19.5" customHeight="1">
      <c r="AC147" s="66">
        <v>6</v>
      </c>
    </row>
    <row r="148" spans="6:29" ht="19.5" customHeight="1">
      <c r="AC148" s="66">
        <v>7</v>
      </c>
    </row>
    <row r="149" spans="6:29" ht="19.5" customHeight="1">
      <c r="AC149" s="66">
        <v>8</v>
      </c>
    </row>
    <row r="150" spans="6:29" ht="19.5" customHeight="1">
      <c r="AC150" s="66">
        <v>9</v>
      </c>
    </row>
    <row r="151" spans="6:29" ht="19.5" customHeight="1">
      <c r="AC151" s="66">
        <v>10</v>
      </c>
    </row>
    <row r="152" spans="6:29" ht="19.5" customHeight="1">
      <c r="AC152" s="66">
        <v>11</v>
      </c>
    </row>
    <row r="153" spans="6:29" ht="19.5" customHeight="1">
      <c r="AC153" s="66">
        <v>12</v>
      </c>
    </row>
    <row r="154" spans="6:29" ht="19.5" customHeight="1">
      <c r="AC154" s="66">
        <v>13</v>
      </c>
    </row>
    <row r="155" spans="6:29" ht="19.5" customHeight="1">
      <c r="AC155" s="66">
        <v>14</v>
      </c>
    </row>
    <row r="157" spans="6:29" ht="32.25" customHeight="1"/>
    <row r="158" spans="6:29" ht="15"/>
    <row r="159" spans="6:29" ht="30.75" customHeight="1"/>
    <row r="160" spans="6:29" ht="29.25" customHeight="1"/>
    <row r="161" ht="15"/>
  </sheetData>
  <autoFilter ref="A8:AS136" xr:uid="{00000000-0009-0000-0000-000000000000}">
    <sortState xmlns:xlrd2="http://schemas.microsoft.com/office/spreadsheetml/2017/richdata2" ref="A9:AS136">
      <sortCondition descending="1" ref="AP8:AP136"/>
    </sortState>
  </autoFilter>
  <mergeCells count="5">
    <mergeCell ref="V4:X4"/>
    <mergeCell ref="AD4:AG4"/>
    <mergeCell ref="AH4:AK4"/>
    <mergeCell ref="A2:AP2"/>
    <mergeCell ref="A3:AP3"/>
  </mergeCells>
  <conditionalFormatting sqref="AR9:AS82 AR84:AS101 AR106:AS126">
    <cfRule type="cellIs" dxfId="593" priority="317" stopIfTrue="1" operator="between">
      <formula>4</formula>
      <formula>5</formula>
    </cfRule>
    <cfRule type="cellIs" dxfId="592" priority="318" stopIfTrue="1" operator="between">
      <formula>2</formula>
      <formula>3.9</formula>
    </cfRule>
    <cfRule type="cellIs" dxfId="591" priority="319" stopIfTrue="1" operator="lessThanOrEqual">
      <formula>1.9</formula>
    </cfRule>
  </conditionalFormatting>
  <conditionalFormatting sqref="AQ9 AQ33:AQ82 AQ84:AQ101 AQ106:AQ126">
    <cfRule type="containsText" dxfId="590" priority="299" operator="containsText" text="Inefectiva">
      <formula>NOT(ISERROR(SEARCH("Inefectiva",AQ9)))</formula>
    </cfRule>
    <cfRule type="containsText" dxfId="589" priority="300" operator="containsText" text="Incumplida">
      <formula>NOT(ISERROR(SEARCH("Incumplida",AQ9)))</formula>
    </cfRule>
    <cfRule type="containsText" dxfId="588" priority="301" operator="containsText" text="Abierta">
      <formula>NOT(ISERROR(SEARCH("Abierta",AQ9)))</formula>
    </cfRule>
  </conditionalFormatting>
  <conditionalFormatting sqref="AQ9">
    <cfRule type="containsText" dxfId="587" priority="266" operator="containsText" text="Inefectiva">
      <formula>NOT(ISERROR(SEARCH("Inefectiva",AQ9)))</formula>
    </cfRule>
    <cfRule type="containsText" dxfId="586" priority="267" operator="containsText" text="Incumplida">
      <formula>NOT(ISERROR(SEARCH("Incumplida",AQ9)))</formula>
    </cfRule>
    <cfRule type="containsText" dxfId="585" priority="268" operator="containsText" text="Abierta">
      <formula>NOT(ISERROR(SEARCH("Abierta",AQ9)))</formula>
    </cfRule>
  </conditionalFormatting>
  <conditionalFormatting sqref="AQ10:AQ16">
    <cfRule type="containsText" dxfId="584" priority="218" operator="containsText" text="Inefectiva">
      <formula>NOT(ISERROR(SEARCH("Inefectiva",AQ10)))</formula>
    </cfRule>
    <cfRule type="containsText" dxfId="583" priority="219" operator="containsText" text="Incumplida">
      <formula>NOT(ISERROR(SEARCH("Incumplida",AQ10)))</formula>
    </cfRule>
    <cfRule type="containsText" dxfId="582" priority="220" operator="containsText" text="Abierta">
      <formula>NOT(ISERROR(SEARCH("Abierta",AQ10)))</formula>
    </cfRule>
  </conditionalFormatting>
  <conditionalFormatting sqref="AQ10:AQ16">
    <cfRule type="containsText" dxfId="581" priority="215" operator="containsText" text="Inefectiva">
      <formula>NOT(ISERROR(SEARCH("Inefectiva",AQ10)))</formula>
    </cfRule>
    <cfRule type="containsText" dxfId="580" priority="216" operator="containsText" text="Incumplida">
      <formula>NOT(ISERROR(SEARCH("Incumplida",AQ10)))</formula>
    </cfRule>
    <cfRule type="containsText" dxfId="579" priority="217" operator="containsText" text="Abierta">
      <formula>NOT(ISERROR(SEARCH("Abierta",AQ10)))</formula>
    </cfRule>
  </conditionalFormatting>
  <conditionalFormatting sqref="AQ17">
    <cfRule type="containsText" dxfId="578" priority="212" operator="containsText" text="Inefectiva">
      <formula>NOT(ISERROR(SEARCH("Inefectiva",AQ17)))</formula>
    </cfRule>
    <cfRule type="containsText" dxfId="577" priority="213" operator="containsText" text="Incumplida">
      <formula>NOT(ISERROR(SEARCH("Incumplida",AQ17)))</formula>
    </cfRule>
    <cfRule type="containsText" dxfId="576" priority="214" operator="containsText" text="Abierta">
      <formula>NOT(ISERROR(SEARCH("Abierta",AQ17)))</formula>
    </cfRule>
  </conditionalFormatting>
  <conditionalFormatting sqref="AQ17">
    <cfRule type="containsText" dxfId="575" priority="209" operator="containsText" text="Inefectiva">
      <formula>NOT(ISERROR(SEARCH("Inefectiva",AQ17)))</formula>
    </cfRule>
    <cfRule type="containsText" dxfId="574" priority="210" operator="containsText" text="Incumplida">
      <formula>NOT(ISERROR(SEARCH("Incumplida",AQ17)))</formula>
    </cfRule>
    <cfRule type="containsText" dxfId="573" priority="211" operator="containsText" text="Abierta">
      <formula>NOT(ISERROR(SEARCH("Abierta",AQ17)))</formula>
    </cfRule>
  </conditionalFormatting>
  <conditionalFormatting sqref="AQ18:AQ20">
    <cfRule type="containsText" dxfId="572" priority="206" operator="containsText" text="Inefectiva">
      <formula>NOT(ISERROR(SEARCH("Inefectiva",AQ18)))</formula>
    </cfRule>
    <cfRule type="containsText" dxfId="571" priority="207" operator="containsText" text="Incumplida">
      <formula>NOT(ISERROR(SEARCH("Incumplida",AQ18)))</formula>
    </cfRule>
    <cfRule type="containsText" dxfId="570" priority="208" operator="containsText" text="Abierta">
      <formula>NOT(ISERROR(SEARCH("Abierta",AQ18)))</formula>
    </cfRule>
  </conditionalFormatting>
  <conditionalFormatting sqref="AQ18:AQ20">
    <cfRule type="containsText" dxfId="569" priority="203" operator="containsText" text="Inefectiva">
      <formula>NOT(ISERROR(SEARCH("Inefectiva",AQ18)))</formula>
    </cfRule>
    <cfRule type="containsText" dxfId="568" priority="204" operator="containsText" text="Incumplida">
      <formula>NOT(ISERROR(SEARCH("Incumplida",AQ18)))</formula>
    </cfRule>
    <cfRule type="containsText" dxfId="567" priority="205" operator="containsText" text="Abierta">
      <formula>NOT(ISERROR(SEARCH("Abierta",AQ18)))</formula>
    </cfRule>
  </conditionalFormatting>
  <conditionalFormatting sqref="AQ21">
    <cfRule type="containsText" dxfId="566" priority="200" operator="containsText" text="Inefectiva">
      <formula>NOT(ISERROR(SEARCH("Inefectiva",AQ21)))</formula>
    </cfRule>
    <cfRule type="containsText" dxfId="565" priority="201" operator="containsText" text="Incumplida">
      <formula>NOT(ISERROR(SEARCH("Incumplida",AQ21)))</formula>
    </cfRule>
    <cfRule type="containsText" dxfId="564" priority="202" operator="containsText" text="Abierta">
      <formula>NOT(ISERROR(SEARCH("Abierta",AQ21)))</formula>
    </cfRule>
  </conditionalFormatting>
  <conditionalFormatting sqref="AQ21">
    <cfRule type="containsText" dxfId="563" priority="197" operator="containsText" text="Inefectiva">
      <formula>NOT(ISERROR(SEARCH("Inefectiva",AQ21)))</formula>
    </cfRule>
    <cfRule type="containsText" dxfId="562" priority="198" operator="containsText" text="Incumplida">
      <formula>NOT(ISERROR(SEARCH("Incumplida",AQ21)))</formula>
    </cfRule>
    <cfRule type="containsText" dxfId="561" priority="199" operator="containsText" text="Abierta">
      <formula>NOT(ISERROR(SEARCH("Abierta",AQ21)))</formula>
    </cfRule>
  </conditionalFormatting>
  <conditionalFormatting sqref="AQ22:AQ31">
    <cfRule type="containsText" dxfId="560" priority="194" operator="containsText" text="Inefectiva">
      <formula>NOT(ISERROR(SEARCH("Inefectiva",AQ22)))</formula>
    </cfRule>
    <cfRule type="containsText" dxfId="559" priority="195" operator="containsText" text="Incumplida">
      <formula>NOT(ISERROR(SEARCH("Incumplida",AQ22)))</formula>
    </cfRule>
    <cfRule type="containsText" dxfId="558" priority="196" operator="containsText" text="Abierta">
      <formula>NOT(ISERROR(SEARCH("Abierta",AQ22)))</formula>
    </cfRule>
  </conditionalFormatting>
  <conditionalFormatting sqref="AQ22:AQ31">
    <cfRule type="containsText" dxfId="557" priority="191" operator="containsText" text="Inefectiva">
      <formula>NOT(ISERROR(SEARCH("Inefectiva",AQ22)))</formula>
    </cfRule>
    <cfRule type="containsText" dxfId="556" priority="192" operator="containsText" text="Incumplida">
      <formula>NOT(ISERROR(SEARCH("Incumplida",AQ22)))</formula>
    </cfRule>
    <cfRule type="containsText" dxfId="555" priority="193" operator="containsText" text="Abierta">
      <formula>NOT(ISERROR(SEARCH("Abierta",AQ22)))</formula>
    </cfRule>
  </conditionalFormatting>
  <conditionalFormatting sqref="AQ32">
    <cfRule type="containsText" dxfId="554" priority="188" operator="containsText" text="Inefectiva">
      <formula>NOT(ISERROR(SEARCH("Inefectiva",AQ32)))</formula>
    </cfRule>
    <cfRule type="containsText" dxfId="553" priority="189" operator="containsText" text="Incumplida">
      <formula>NOT(ISERROR(SEARCH("Incumplida",AQ32)))</formula>
    </cfRule>
    <cfRule type="containsText" dxfId="552" priority="190" operator="containsText" text="Abierta">
      <formula>NOT(ISERROR(SEARCH("Abierta",AQ32)))</formula>
    </cfRule>
  </conditionalFormatting>
  <conditionalFormatting sqref="AQ32">
    <cfRule type="containsText" dxfId="551" priority="185" operator="containsText" text="Inefectiva">
      <formula>NOT(ISERROR(SEARCH("Inefectiva",AQ32)))</formula>
    </cfRule>
    <cfRule type="containsText" dxfId="550" priority="186" operator="containsText" text="Incumplida">
      <formula>NOT(ISERROR(SEARCH("Incumplida",AQ32)))</formula>
    </cfRule>
    <cfRule type="containsText" dxfId="549" priority="187" operator="containsText" text="Abierta">
      <formula>NOT(ISERROR(SEARCH("Abierta",AQ32)))</formula>
    </cfRule>
  </conditionalFormatting>
  <conditionalFormatting sqref="AP9 AP71:AP82 AP84:AP101 AP106:AP126 AZ32:AZ33 AY20:AY31">
    <cfRule type="containsText" dxfId="548" priority="172" operator="containsText" text="Cumplida">
      <formula>NOT(ISERROR(SEARCH("Cumplida",AP9)))</formula>
    </cfRule>
    <cfRule type="containsText" dxfId="547" priority="173" operator="containsText" text="En ejecución">
      <formula>NOT(ISERROR(SEARCH("En ejecución",AP9)))</formula>
    </cfRule>
    <cfRule type="containsText" dxfId="546" priority="174" operator="containsText" text="En revisión por la OCI">
      <formula>NOT(ISERROR(SEARCH("En revisión por la OCI",AP9)))</formula>
    </cfRule>
  </conditionalFormatting>
  <conditionalFormatting sqref="AP10:AP16">
    <cfRule type="containsText" dxfId="545" priority="168" operator="containsText" text="Cumplida">
      <formula>NOT(ISERROR(SEARCH("Cumplida",AP10)))</formula>
    </cfRule>
    <cfRule type="containsText" dxfId="544" priority="169" operator="containsText" text="En ejecución">
      <formula>NOT(ISERROR(SEARCH("En ejecución",AP10)))</formula>
    </cfRule>
    <cfRule type="containsText" dxfId="543" priority="170" operator="containsText" text="En revisión por la OCI">
      <formula>NOT(ISERROR(SEARCH("En revisión por la OCI",AP10)))</formula>
    </cfRule>
  </conditionalFormatting>
  <conditionalFormatting sqref="AP17:AP32">
    <cfRule type="containsText" dxfId="542" priority="164" operator="containsText" text="Cumplida">
      <formula>NOT(ISERROR(SEARCH("Cumplida",AP17)))</formula>
    </cfRule>
    <cfRule type="containsText" dxfId="541" priority="165" operator="containsText" text="En ejecución">
      <formula>NOT(ISERROR(SEARCH("En ejecución",AP17)))</formula>
    </cfRule>
    <cfRule type="containsText" dxfId="540" priority="166" operator="containsText" text="En revisión por la OCI">
      <formula>NOT(ISERROR(SEARCH("En revisión por la OCI",AP17)))</formula>
    </cfRule>
  </conditionalFormatting>
  <conditionalFormatting sqref="AP33:AP70">
    <cfRule type="containsText" dxfId="539" priority="160" operator="containsText" text="Cumplida">
      <formula>NOT(ISERROR(SEARCH("Cumplida",AP33)))</formula>
    </cfRule>
    <cfRule type="containsText" dxfId="538" priority="161" operator="containsText" text="En ejecución">
      <formula>NOT(ISERROR(SEARCH("En ejecución",AP33)))</formula>
    </cfRule>
    <cfRule type="containsText" dxfId="537" priority="162" operator="containsText" text="En revisión por la OCI">
      <formula>NOT(ISERROR(SEARCH("En revisión por la OCI",AP33)))</formula>
    </cfRule>
  </conditionalFormatting>
  <conditionalFormatting sqref="AL9:AM15">
    <cfRule type="iconSet" priority="153">
      <iconSet iconSet="5Arrows">
        <cfvo type="percent" val="0"/>
        <cfvo type="num" val="60"/>
        <cfvo type="num" val="70"/>
        <cfvo type="num" val="80"/>
        <cfvo type="num" val="100"/>
      </iconSet>
    </cfRule>
  </conditionalFormatting>
  <conditionalFormatting sqref="AO84:AO101 AO40 AO42:AO48 AO51 AO67:AO82 AO106:AO126 AO17:AO31 AO61:AO65 AO33 AO56">
    <cfRule type="iconSet" priority="332">
      <iconSet iconSet="5Arrows">
        <cfvo type="percent" val="0"/>
        <cfvo type="num" val="60"/>
        <cfvo type="num" val="70"/>
        <cfvo type="num" val="80"/>
        <cfvo type="num" val="100"/>
      </iconSet>
    </cfRule>
  </conditionalFormatting>
  <conditionalFormatting sqref="AL84:AM101 AL106:AM126 AL16:AM82">
    <cfRule type="iconSet" priority="340">
      <iconSet iconSet="5Arrows">
        <cfvo type="percent" val="0"/>
        <cfvo type="num" val="60"/>
        <cfvo type="num" val="70"/>
        <cfvo type="num" val="80"/>
        <cfvo type="num" val="100"/>
      </iconSet>
    </cfRule>
  </conditionalFormatting>
  <conditionalFormatting sqref="AQ102">
    <cfRule type="containsText" dxfId="536" priority="136" operator="containsText" text="Inefectiva">
      <formula>NOT(ISERROR(SEARCH("Inefectiva",AQ102)))</formula>
    </cfRule>
    <cfRule type="containsText" dxfId="535" priority="137" operator="containsText" text="Incumplida">
      <formula>NOT(ISERROR(SEARCH("Incumplida",AQ102)))</formula>
    </cfRule>
    <cfRule type="containsText" dxfId="534" priority="138" operator="containsText" text="Abierta">
      <formula>NOT(ISERROR(SEARCH("Abierta",AQ102)))</formula>
    </cfRule>
  </conditionalFormatting>
  <conditionalFormatting sqref="AO102">
    <cfRule type="iconSet" priority="139">
      <iconSet iconSet="5Arrows">
        <cfvo type="percent" val="0"/>
        <cfvo type="num" val="60"/>
        <cfvo type="num" val="70"/>
        <cfvo type="num" val="80"/>
        <cfvo type="num" val="100"/>
      </iconSet>
    </cfRule>
  </conditionalFormatting>
  <conditionalFormatting sqref="AQ103">
    <cfRule type="containsText" dxfId="533" priority="128" operator="containsText" text="Inefectiva">
      <formula>NOT(ISERROR(SEARCH("Inefectiva",AQ103)))</formula>
    </cfRule>
    <cfRule type="containsText" dxfId="532" priority="129" operator="containsText" text="Incumplida">
      <formula>NOT(ISERROR(SEARCH("Incumplida",AQ103)))</formula>
    </cfRule>
    <cfRule type="containsText" dxfId="531" priority="130" operator="containsText" text="Abierta">
      <formula>NOT(ISERROR(SEARCH("Abierta",AQ103)))</formula>
    </cfRule>
  </conditionalFormatting>
  <conditionalFormatting sqref="AO103">
    <cfRule type="iconSet" priority="131">
      <iconSet iconSet="5Arrows">
        <cfvo type="percent" val="0"/>
        <cfvo type="num" val="60"/>
        <cfvo type="num" val="70"/>
        <cfvo type="num" val="80"/>
        <cfvo type="num" val="100"/>
      </iconSet>
    </cfRule>
  </conditionalFormatting>
  <conditionalFormatting sqref="AQ104">
    <cfRule type="containsText" dxfId="530" priority="120" operator="containsText" text="Inefectiva">
      <formula>NOT(ISERROR(SEARCH("Inefectiva",AQ104)))</formula>
    </cfRule>
    <cfRule type="containsText" dxfId="529" priority="121" operator="containsText" text="Incumplida">
      <formula>NOT(ISERROR(SEARCH("Incumplida",AQ104)))</formula>
    </cfRule>
    <cfRule type="containsText" dxfId="528" priority="122" operator="containsText" text="Abierta">
      <formula>NOT(ISERROR(SEARCH("Abierta",AQ104)))</formula>
    </cfRule>
  </conditionalFormatting>
  <conditionalFormatting sqref="AQ105">
    <cfRule type="containsText" dxfId="527" priority="112" operator="containsText" text="Inefectiva">
      <formula>NOT(ISERROR(SEARCH("Inefectiva",AQ105)))</formula>
    </cfRule>
    <cfRule type="containsText" dxfId="526" priority="113" operator="containsText" text="Incumplida">
      <formula>NOT(ISERROR(SEARCH("Incumplida",AQ105)))</formula>
    </cfRule>
    <cfRule type="containsText" dxfId="525" priority="114" operator="containsText" text="Abierta">
      <formula>NOT(ISERROR(SEARCH("Abierta",AQ105)))</formula>
    </cfRule>
  </conditionalFormatting>
  <conditionalFormatting sqref="AO105">
    <cfRule type="iconSet" priority="115">
      <iconSet iconSet="5Arrows">
        <cfvo type="percent" val="0"/>
        <cfvo type="num" val="60"/>
        <cfvo type="num" val="70"/>
        <cfvo type="num" val="80"/>
        <cfvo type="num" val="100"/>
      </iconSet>
    </cfRule>
  </conditionalFormatting>
  <conditionalFormatting sqref="AQ83">
    <cfRule type="containsText" dxfId="524" priority="79" operator="containsText" text="Inefectiva">
      <formula>NOT(ISERROR(SEARCH("Inefectiva",AQ83)))</formula>
    </cfRule>
    <cfRule type="containsText" dxfId="523" priority="80" operator="containsText" text="Incumplida">
      <formula>NOT(ISERROR(SEARCH("Incumplida",AQ83)))</formula>
    </cfRule>
    <cfRule type="containsText" dxfId="522" priority="81" operator="containsText" text="Abierta">
      <formula>NOT(ISERROR(SEARCH("Abierta",AQ83)))</formula>
    </cfRule>
  </conditionalFormatting>
  <conditionalFormatting sqref="AP83">
    <cfRule type="containsText" dxfId="521" priority="76" operator="containsText" text="Cumplida">
      <formula>NOT(ISERROR(SEARCH("Cumplida",AP83)))</formula>
    </cfRule>
    <cfRule type="containsText" dxfId="520" priority="77" operator="containsText" text="En ejecución">
      <formula>NOT(ISERROR(SEARCH("En ejecución",AP83)))</formula>
    </cfRule>
    <cfRule type="containsText" dxfId="519" priority="78" operator="containsText" text="En revisión por la OCI">
      <formula>NOT(ISERROR(SEARCH("En revisión por la OCI",AP83)))</formula>
    </cfRule>
  </conditionalFormatting>
  <conditionalFormatting sqref="AL83:AM83">
    <cfRule type="iconSet" priority="87">
      <iconSet iconSet="5Arrows">
        <cfvo type="percent" val="0"/>
        <cfvo type="num" val="60"/>
        <cfvo type="num" val="70"/>
        <cfvo type="num" val="80"/>
        <cfvo type="num" val="100"/>
      </iconSet>
    </cfRule>
  </conditionalFormatting>
  <conditionalFormatting sqref="AO83">
    <cfRule type="iconSet" priority="86">
      <iconSet iconSet="5Arrows">
        <cfvo type="percent" val="0"/>
        <cfvo type="num" val="60"/>
        <cfvo type="num" val="70"/>
        <cfvo type="num" val="80"/>
        <cfvo type="num" val="100"/>
      </iconSet>
    </cfRule>
  </conditionalFormatting>
  <conditionalFormatting sqref="AP102:AP105">
    <cfRule type="containsText" dxfId="518" priority="72" operator="containsText" text="Cumplida">
      <formula>NOT(ISERROR(SEARCH("Cumplida",AP102)))</formula>
    </cfRule>
    <cfRule type="containsText" dxfId="517" priority="73" operator="containsText" text="En ejecución">
      <formula>NOT(ISERROR(SEARCH("En ejecución",AP102)))</formula>
    </cfRule>
    <cfRule type="containsText" dxfId="516" priority="74" operator="containsText" text="En revisión por la OCI">
      <formula>NOT(ISERROR(SEARCH("En revisión por la OCI",AP102)))</formula>
    </cfRule>
  </conditionalFormatting>
  <conditionalFormatting sqref="AO104">
    <cfRule type="iconSet" priority="61">
      <iconSet iconSet="5Arrows">
        <cfvo type="percent" val="0"/>
        <cfvo type="num" val="60"/>
        <cfvo type="num" val="70"/>
        <cfvo type="num" val="80"/>
        <cfvo type="num" val="100"/>
      </iconSet>
    </cfRule>
  </conditionalFormatting>
  <conditionalFormatting sqref="AL104:AM104">
    <cfRule type="iconSet" priority="62">
      <iconSet iconSet="5Arrows">
        <cfvo type="percent" val="0"/>
        <cfvo type="num" val="60"/>
        <cfvo type="num" val="70"/>
        <cfvo type="num" val="80"/>
        <cfvo type="num" val="100"/>
      </iconSet>
    </cfRule>
  </conditionalFormatting>
  <conditionalFormatting sqref="AL102:AL103">
    <cfRule type="iconSet" priority="58">
      <iconSet iconSet="5Arrows">
        <cfvo type="percent" val="0"/>
        <cfvo type="num" val="60"/>
        <cfvo type="num" val="70"/>
        <cfvo type="num" val="80"/>
        <cfvo type="num" val="100"/>
      </iconSet>
    </cfRule>
  </conditionalFormatting>
  <conditionalFormatting sqref="AM102:AM103">
    <cfRule type="iconSet" priority="57">
      <iconSet iconSet="5Arrows">
        <cfvo type="percent" val="0"/>
        <cfvo type="num" val="60"/>
        <cfvo type="num" val="70"/>
        <cfvo type="num" val="80"/>
        <cfvo type="num" val="100"/>
      </iconSet>
    </cfRule>
  </conditionalFormatting>
  <conditionalFormatting sqref="AO10">
    <cfRule type="iconSet" priority="55">
      <iconSet iconSet="5Arrows">
        <cfvo type="percent" val="0"/>
        <cfvo type="num" val="60"/>
        <cfvo type="num" val="70"/>
        <cfvo type="num" val="80"/>
        <cfvo type="num" val="100"/>
      </iconSet>
    </cfRule>
  </conditionalFormatting>
  <conditionalFormatting sqref="AO11">
    <cfRule type="iconSet" priority="54">
      <iconSet iconSet="5Arrows">
        <cfvo type="percent" val="0"/>
        <cfvo type="num" val="60"/>
        <cfvo type="num" val="70"/>
        <cfvo type="num" val="80"/>
        <cfvo type="num" val="100"/>
      </iconSet>
    </cfRule>
  </conditionalFormatting>
  <conditionalFormatting sqref="AO12">
    <cfRule type="iconSet" priority="53">
      <iconSet iconSet="5Arrows">
        <cfvo type="percent" val="0"/>
        <cfvo type="num" val="60"/>
        <cfvo type="num" val="70"/>
        <cfvo type="num" val="80"/>
        <cfvo type="num" val="100"/>
      </iconSet>
    </cfRule>
  </conditionalFormatting>
  <conditionalFormatting sqref="AO13">
    <cfRule type="iconSet" priority="52">
      <iconSet iconSet="5Arrows">
        <cfvo type="percent" val="0"/>
        <cfvo type="num" val="60"/>
        <cfvo type="num" val="70"/>
        <cfvo type="num" val="80"/>
        <cfvo type="num" val="100"/>
      </iconSet>
    </cfRule>
  </conditionalFormatting>
  <conditionalFormatting sqref="AO14">
    <cfRule type="iconSet" priority="51">
      <iconSet iconSet="5Arrows">
        <cfvo type="percent" val="0"/>
        <cfvo type="num" val="60"/>
        <cfvo type="num" val="70"/>
        <cfvo type="num" val="80"/>
        <cfvo type="num" val="100"/>
      </iconSet>
    </cfRule>
  </conditionalFormatting>
  <conditionalFormatting sqref="AO15">
    <cfRule type="iconSet" priority="50">
      <iconSet iconSet="5Arrows">
        <cfvo type="percent" val="0"/>
        <cfvo type="num" val="60"/>
        <cfvo type="num" val="70"/>
        <cfvo type="num" val="80"/>
        <cfvo type="num" val="100"/>
      </iconSet>
    </cfRule>
  </conditionalFormatting>
  <conditionalFormatting sqref="AO16">
    <cfRule type="iconSet" priority="49">
      <iconSet iconSet="5Arrows">
        <cfvo type="percent" val="0"/>
        <cfvo type="num" val="60"/>
        <cfvo type="num" val="70"/>
        <cfvo type="num" val="80"/>
        <cfvo type="num" val="100"/>
      </iconSet>
    </cfRule>
  </conditionalFormatting>
  <conditionalFormatting sqref="AO32">
    <cfRule type="iconSet" priority="48">
      <iconSet iconSet="5Arrows">
        <cfvo type="percent" val="0"/>
        <cfvo type="num" val="60"/>
        <cfvo type="num" val="70"/>
        <cfvo type="num" val="80"/>
        <cfvo type="num" val="100"/>
      </iconSet>
    </cfRule>
  </conditionalFormatting>
  <conditionalFormatting sqref="AO34">
    <cfRule type="iconSet" priority="47">
      <iconSet iconSet="5Arrows">
        <cfvo type="percent" val="0"/>
        <cfvo type="num" val="60"/>
        <cfvo type="num" val="70"/>
        <cfvo type="num" val="80"/>
        <cfvo type="num" val="100"/>
      </iconSet>
    </cfRule>
  </conditionalFormatting>
  <conditionalFormatting sqref="AO35">
    <cfRule type="iconSet" priority="46">
      <iconSet iconSet="5Arrows">
        <cfvo type="percent" val="0"/>
        <cfvo type="num" val="60"/>
        <cfvo type="num" val="70"/>
        <cfvo type="num" val="80"/>
        <cfvo type="num" val="100"/>
      </iconSet>
    </cfRule>
  </conditionalFormatting>
  <conditionalFormatting sqref="AO36">
    <cfRule type="iconSet" priority="45">
      <iconSet iconSet="5Arrows">
        <cfvo type="percent" val="0"/>
        <cfvo type="num" val="60"/>
        <cfvo type="num" val="70"/>
        <cfvo type="num" val="80"/>
        <cfvo type="num" val="100"/>
      </iconSet>
    </cfRule>
  </conditionalFormatting>
  <conditionalFormatting sqref="AO37">
    <cfRule type="iconSet" priority="44">
      <iconSet iconSet="5Arrows">
        <cfvo type="percent" val="0"/>
        <cfvo type="num" val="60"/>
        <cfvo type="num" val="70"/>
        <cfvo type="num" val="80"/>
        <cfvo type="num" val="100"/>
      </iconSet>
    </cfRule>
  </conditionalFormatting>
  <conditionalFormatting sqref="AO38">
    <cfRule type="iconSet" priority="43">
      <iconSet iconSet="5Arrows">
        <cfvo type="percent" val="0"/>
        <cfvo type="num" val="60"/>
        <cfvo type="num" val="70"/>
        <cfvo type="num" val="80"/>
        <cfvo type="num" val="100"/>
      </iconSet>
    </cfRule>
  </conditionalFormatting>
  <conditionalFormatting sqref="AO41">
    <cfRule type="iconSet" priority="41">
      <iconSet iconSet="5Arrows">
        <cfvo type="percent" val="0"/>
        <cfvo type="num" val="60"/>
        <cfvo type="num" val="70"/>
        <cfvo type="num" val="80"/>
        <cfvo type="num" val="100"/>
      </iconSet>
    </cfRule>
  </conditionalFormatting>
  <conditionalFormatting sqref="AO49">
    <cfRule type="iconSet" priority="40">
      <iconSet iconSet="5Arrows">
        <cfvo type="percent" val="0"/>
        <cfvo type="num" val="60"/>
        <cfvo type="num" val="70"/>
        <cfvo type="num" val="80"/>
        <cfvo type="num" val="100"/>
      </iconSet>
    </cfRule>
  </conditionalFormatting>
  <conditionalFormatting sqref="AO50">
    <cfRule type="iconSet" priority="39">
      <iconSet iconSet="5Arrows">
        <cfvo type="percent" val="0"/>
        <cfvo type="num" val="60"/>
        <cfvo type="num" val="70"/>
        <cfvo type="num" val="80"/>
        <cfvo type="num" val="100"/>
      </iconSet>
    </cfRule>
  </conditionalFormatting>
  <conditionalFormatting sqref="AO52">
    <cfRule type="iconSet" priority="38">
      <iconSet iconSet="5Arrows">
        <cfvo type="percent" val="0"/>
        <cfvo type="num" val="60"/>
        <cfvo type="num" val="70"/>
        <cfvo type="num" val="80"/>
        <cfvo type="num" val="100"/>
      </iconSet>
    </cfRule>
  </conditionalFormatting>
  <conditionalFormatting sqref="AO9">
    <cfRule type="iconSet" priority="36">
      <iconSet iconSet="5Arrows">
        <cfvo type="percent" val="0"/>
        <cfvo type="num" val="60"/>
        <cfvo type="num" val="70"/>
        <cfvo type="num" val="80"/>
        <cfvo type="num" val="100"/>
      </iconSet>
    </cfRule>
  </conditionalFormatting>
  <conditionalFormatting sqref="AO53">
    <cfRule type="iconSet" priority="35">
      <iconSet iconSet="5Arrows">
        <cfvo type="percent" val="0"/>
        <cfvo type="num" val="60"/>
        <cfvo type="num" val="70"/>
        <cfvo type="num" val="80"/>
        <cfvo type="num" val="100"/>
      </iconSet>
    </cfRule>
  </conditionalFormatting>
  <conditionalFormatting sqref="AO39">
    <cfRule type="iconSet" priority="34">
      <iconSet iconSet="5Arrows">
        <cfvo type="percent" val="0"/>
        <cfvo type="num" val="60"/>
        <cfvo type="num" val="70"/>
        <cfvo type="num" val="80"/>
        <cfvo type="num" val="100"/>
      </iconSet>
    </cfRule>
  </conditionalFormatting>
  <conditionalFormatting sqref="AO66">
    <cfRule type="iconSet" priority="33">
      <iconSet iconSet="5Arrows">
        <cfvo type="percent" val="0"/>
        <cfvo type="num" val="60"/>
        <cfvo type="num" val="70"/>
        <cfvo type="num" val="80"/>
        <cfvo type="num" val="100"/>
      </iconSet>
    </cfRule>
  </conditionalFormatting>
  <conditionalFormatting sqref="AL105">
    <cfRule type="iconSet" priority="32">
      <iconSet iconSet="5Arrows">
        <cfvo type="percent" val="0"/>
        <cfvo type="num" val="60"/>
        <cfvo type="num" val="70"/>
        <cfvo type="num" val="80"/>
        <cfvo type="num" val="100"/>
      </iconSet>
    </cfRule>
  </conditionalFormatting>
  <conditionalFormatting sqref="AO54">
    <cfRule type="iconSet" priority="31">
      <iconSet iconSet="5Arrows">
        <cfvo type="percent" val="0"/>
        <cfvo type="num" val="60"/>
        <cfvo type="num" val="70"/>
        <cfvo type="num" val="80"/>
        <cfvo type="num" val="100"/>
      </iconSet>
    </cfRule>
  </conditionalFormatting>
  <conditionalFormatting sqref="AO55">
    <cfRule type="iconSet" priority="30">
      <iconSet iconSet="5Arrows">
        <cfvo type="percent" val="0"/>
        <cfvo type="num" val="60"/>
        <cfvo type="num" val="70"/>
        <cfvo type="num" val="80"/>
        <cfvo type="num" val="100"/>
      </iconSet>
    </cfRule>
  </conditionalFormatting>
  <conditionalFormatting sqref="AO57">
    <cfRule type="iconSet" priority="29">
      <iconSet iconSet="5Arrows">
        <cfvo type="percent" val="0"/>
        <cfvo type="num" val="60"/>
        <cfvo type="num" val="70"/>
        <cfvo type="num" val="80"/>
        <cfvo type="num" val="100"/>
      </iconSet>
    </cfRule>
  </conditionalFormatting>
  <conditionalFormatting sqref="AO58">
    <cfRule type="iconSet" priority="28">
      <iconSet iconSet="5Arrows">
        <cfvo type="percent" val="0"/>
        <cfvo type="num" val="60"/>
        <cfvo type="num" val="70"/>
        <cfvo type="num" val="80"/>
        <cfvo type="num" val="100"/>
      </iconSet>
    </cfRule>
  </conditionalFormatting>
  <conditionalFormatting sqref="AO59">
    <cfRule type="iconSet" priority="27">
      <iconSet iconSet="5Arrows">
        <cfvo type="percent" val="0"/>
        <cfvo type="num" val="60"/>
        <cfvo type="num" val="70"/>
        <cfvo type="num" val="80"/>
        <cfvo type="num" val="100"/>
      </iconSet>
    </cfRule>
  </conditionalFormatting>
  <conditionalFormatting sqref="AO60">
    <cfRule type="iconSet" priority="26">
      <iconSet iconSet="5Arrows">
        <cfvo type="percent" val="0"/>
        <cfvo type="num" val="60"/>
        <cfvo type="num" val="70"/>
        <cfvo type="num" val="80"/>
        <cfvo type="num" val="100"/>
      </iconSet>
    </cfRule>
  </conditionalFormatting>
  <conditionalFormatting sqref="AR127:AS135">
    <cfRule type="cellIs" dxfId="515" priority="8" stopIfTrue="1" operator="between">
      <formula>4</formula>
      <formula>5</formula>
    </cfRule>
    <cfRule type="cellIs" dxfId="514" priority="9" stopIfTrue="1" operator="between">
      <formula>2</formula>
      <formula>3.9</formula>
    </cfRule>
    <cfRule type="cellIs" dxfId="513" priority="10" stopIfTrue="1" operator="lessThanOrEqual">
      <formula>1.9</formula>
    </cfRule>
  </conditionalFormatting>
  <conditionalFormatting sqref="AQ127:AQ135">
    <cfRule type="containsText" dxfId="512" priority="5" operator="containsText" text="Inefectiva">
      <formula>NOT(ISERROR(SEARCH("Inefectiva",AQ127)))</formula>
    </cfRule>
    <cfRule type="containsText" dxfId="511" priority="6" operator="containsText" text="Incumplida">
      <formula>NOT(ISERROR(SEARCH("Incumplida",AQ127)))</formula>
    </cfRule>
    <cfRule type="containsText" dxfId="510" priority="7" operator="containsText" text="Abierta">
      <formula>NOT(ISERROR(SEARCH("Abierta",AQ127)))</formula>
    </cfRule>
  </conditionalFormatting>
  <conditionalFormatting sqref="AP127:AP135">
    <cfRule type="containsText" dxfId="509" priority="2" operator="containsText" text="Cumplida">
      <formula>NOT(ISERROR(SEARCH("Cumplida",AP127)))</formula>
    </cfRule>
    <cfRule type="containsText" dxfId="508" priority="3" operator="containsText" text="En ejecución">
      <formula>NOT(ISERROR(SEARCH("En ejecución",AP127)))</formula>
    </cfRule>
    <cfRule type="containsText" dxfId="507" priority="4" operator="containsText" text="En revisión por la OCI">
      <formula>NOT(ISERROR(SEARCH("En revisión por la OCI",AP127)))</formula>
    </cfRule>
  </conditionalFormatting>
  <conditionalFormatting sqref="AO127:AO135">
    <cfRule type="iconSet" priority="11">
      <iconSet iconSet="5Arrows">
        <cfvo type="percent" val="0"/>
        <cfvo type="num" val="60"/>
        <cfvo type="num" val="70"/>
        <cfvo type="num" val="80"/>
        <cfvo type="num" val="100"/>
      </iconSet>
    </cfRule>
  </conditionalFormatting>
  <conditionalFormatting sqref="AL127:AM135">
    <cfRule type="iconSet" priority="12">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35"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106:N127 S128:S135 N78:N101" xr:uid="{00000000-0002-0000-0000-000001000000}">
      <formula1>$A$349922:$A$349924</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AX26 AX29" xr:uid="{00000000-0002-0000-0000-000000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5" xr:uid="{C9326352-A42F-40C2-898B-460B5912C50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5" xr:uid="{00000000-0002-0000-0000-00000C000000}">
      <formula1>-9223372036854770000</formula1>
      <formula2>9223372036854770000</formula2>
    </dataValidation>
    <dataValidation type="list" allowBlank="1" showInputMessage="1" showErrorMessage="1" sqref="AR9:AS135" xr:uid="{00000000-0002-0000-0000-00000F000000}">
      <formula1>"1,3,5"</formula1>
    </dataValidation>
    <dataValidation type="list" allowBlank="1" showInputMessage="1" showErrorMessage="1" promptTitle="Estado y evaluación entidad" prompt="Solamente ingrese_x000a_En ejecución_x000a_Cumplida_x000a_Incumplida_x000a_En revisión por la OCI" sqref="AP9:AP135 AY20:AY31 AZ32:AZ33" xr:uid="{95E181E2-1D8D-4231-9337-22DC687D2ACF}">
      <formula1>$AU$2:$AU$6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5" xr:uid="{DE1309FE-65EA-4292-8A57-C4A91F83E9C7}"/>
  </dataValidations>
  <pageMargins left="0.25" right="0.25" top="0.75" bottom="0.75" header="0.3" footer="0.3"/>
  <pageSetup scale="1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171" operator="containsText" id="{300AB990-62C6-4822-96AB-DCBB3C0F218D}">
            <xm:f>NOT(ISERROR(SEARCH($AU$5,AP9)))</xm:f>
            <xm:f>$AU$5</xm:f>
            <x14:dxf>
              <font>
                <b/>
                <i val="0"/>
              </font>
              <fill>
                <patternFill>
                  <bgColor rgb="FFFF0000"/>
                </patternFill>
              </fill>
            </x14:dxf>
          </x14:cfRule>
          <xm:sqref>AP9 AP71:AP82 AP84:AP101 AP106:AP126 AZ32:AZ33 AY20:AY31</xm:sqref>
        </x14:conditionalFormatting>
        <x14:conditionalFormatting xmlns:xm="http://schemas.microsoft.com/office/excel/2006/main">
          <x14:cfRule type="containsText" priority="167" operator="containsText" id="{2521C652-BDED-4058-86CC-094AD35F60C5}">
            <xm:f>NOT(ISERROR(SEARCH($AU$5,AP10)))</xm:f>
            <xm:f>$AU$5</xm:f>
            <x14:dxf>
              <font>
                <b/>
                <i val="0"/>
              </font>
              <fill>
                <patternFill>
                  <bgColor rgb="FFFF0000"/>
                </patternFill>
              </fill>
            </x14:dxf>
          </x14:cfRule>
          <xm:sqref>AP10:AP16</xm:sqref>
        </x14:conditionalFormatting>
        <x14:conditionalFormatting xmlns:xm="http://schemas.microsoft.com/office/excel/2006/main">
          <x14:cfRule type="containsText" priority="163" operator="containsText" id="{500DF614-8050-4235-A96D-DC0DA6948F13}">
            <xm:f>NOT(ISERROR(SEARCH($AU$5,AP17)))</xm:f>
            <xm:f>$AU$5</xm:f>
            <x14:dxf>
              <font>
                <b/>
                <i val="0"/>
              </font>
              <fill>
                <patternFill>
                  <bgColor rgb="FFFF0000"/>
                </patternFill>
              </fill>
            </x14:dxf>
          </x14:cfRule>
          <xm:sqref>AP17:AP32</xm:sqref>
        </x14:conditionalFormatting>
        <x14:conditionalFormatting xmlns:xm="http://schemas.microsoft.com/office/excel/2006/main">
          <x14:cfRule type="containsText" priority="159" operator="containsText" id="{9628EECB-E51F-4F35-8709-9CC1B9C464A9}">
            <xm:f>NOT(ISERROR(SEARCH($AU$5,AP33)))</xm:f>
            <xm:f>$AU$5</xm:f>
            <x14:dxf>
              <font>
                <b/>
                <i val="0"/>
              </font>
              <fill>
                <patternFill>
                  <bgColor rgb="FFFF0000"/>
                </patternFill>
              </fill>
            </x14:dxf>
          </x14:cfRule>
          <xm:sqref>AP33:AP70</xm:sqref>
        </x14:conditionalFormatting>
        <x14:conditionalFormatting xmlns:xm="http://schemas.microsoft.com/office/excel/2006/main">
          <x14:cfRule type="containsText" priority="75" operator="containsText" id="{A5E95A14-8C1A-42BD-A398-0780DBF269C3}">
            <xm:f>NOT(ISERROR(SEARCH($AU$5,AP83)))</xm:f>
            <xm:f>$AU$5</xm:f>
            <x14:dxf>
              <font>
                <b/>
                <i val="0"/>
              </font>
              <fill>
                <patternFill>
                  <bgColor rgb="FFFF0000"/>
                </patternFill>
              </fill>
            </x14:dxf>
          </x14:cfRule>
          <xm:sqref>AP83</xm:sqref>
        </x14:conditionalFormatting>
        <x14:conditionalFormatting xmlns:xm="http://schemas.microsoft.com/office/excel/2006/main">
          <x14:cfRule type="containsText" priority="71" operator="containsText" id="{84E1C231-4C11-45C2-8374-7C6E05973CBF}">
            <xm:f>NOT(ISERROR(SEARCH($AU$5,AP102)))</xm:f>
            <xm:f>$AU$5</xm:f>
            <x14:dxf>
              <font>
                <b/>
                <i val="0"/>
              </font>
              <fill>
                <patternFill>
                  <bgColor rgb="FFFF0000"/>
                </patternFill>
              </fill>
            </x14:dxf>
          </x14:cfRule>
          <xm:sqref>AP102:AP105</xm:sqref>
        </x14:conditionalFormatting>
        <x14:conditionalFormatting xmlns:xm="http://schemas.microsoft.com/office/excel/2006/main">
          <x14:cfRule type="containsText" priority="1" operator="containsText" id="{7D40F36A-E923-49DB-B7D6-96690F2B830F}">
            <xm:f>NOT(ISERROR(SEARCH($AU$5,AP127)))</xm:f>
            <xm:f>$AU$5</xm:f>
            <x14:dxf>
              <font>
                <b/>
                <i val="0"/>
              </font>
              <fill>
                <patternFill>
                  <bgColor rgb="FFFF0000"/>
                </patternFill>
              </fill>
            </x14:dxf>
          </x14:cfRule>
          <xm:sqref>AP127:AP135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sheetPr>
    <pageSetUpPr fitToPage="1"/>
  </sheetPr>
  <dimension ref="A1:N351"/>
  <sheetViews>
    <sheetView zoomScale="80" zoomScaleNormal="80" workbookViewId="0"/>
  </sheetViews>
  <sheetFormatPr baseColWidth="10" defaultRowHeight="15"/>
  <cols>
    <col min="1" max="1" width="33.28515625" bestFit="1" customWidth="1"/>
    <col min="2" max="2" width="18.5703125" bestFit="1" customWidth="1"/>
    <col min="3" max="3" width="36.28515625" bestFit="1" customWidth="1"/>
    <col min="4" max="4" width="19.7109375" style="54" customWidth="1"/>
    <col min="5" max="5" width="14.140625" style="54" customWidth="1"/>
    <col min="6" max="6" width="18.7109375" customWidth="1"/>
    <col min="7" max="7" width="5.28515625" bestFit="1" customWidth="1"/>
    <col min="8" max="8" width="13.5703125" customWidth="1"/>
    <col min="9" max="9" width="255.7109375" bestFit="1" customWidth="1"/>
    <col min="10" max="10" width="5.28515625" bestFit="1" customWidth="1"/>
    <col min="11" max="11" width="8.42578125" customWidth="1"/>
    <col min="13" max="13" width="60.5703125" customWidth="1"/>
    <col min="14" max="14" width="45.28515625" customWidth="1"/>
  </cols>
  <sheetData>
    <row r="1" spans="1:14" s="54" customFormat="1"/>
    <row r="2" spans="1:14" s="54" customFormat="1">
      <c r="A2" s="55" t="s">
        <v>145</v>
      </c>
      <c r="B2" s="54" t="s">
        <v>520</v>
      </c>
    </row>
    <row r="3" spans="1:14" s="54" customFormat="1" ht="21">
      <c r="A3" s="90" t="s">
        <v>1008</v>
      </c>
    </row>
    <row r="4" spans="1:14" s="54" customFormat="1">
      <c r="A4" s="55" t="s">
        <v>103</v>
      </c>
      <c r="B4" t="s">
        <v>525</v>
      </c>
      <c r="C4" s="55"/>
      <c r="D4" s="140" t="s">
        <v>990</v>
      </c>
      <c r="E4" s="140" t="s">
        <v>783</v>
      </c>
      <c r="F4" s="140" t="s">
        <v>526</v>
      </c>
      <c r="G4" s="55"/>
      <c r="H4" s="55"/>
      <c r="I4" s="55"/>
      <c r="J4" s="55"/>
      <c r="K4" s="55"/>
      <c r="L4" s="55"/>
      <c r="M4" s="55"/>
      <c r="N4" s="55"/>
    </row>
    <row r="5" spans="1:14" s="54" customFormat="1">
      <c r="A5" s="45" t="s">
        <v>185</v>
      </c>
      <c r="B5" s="2">
        <v>65</v>
      </c>
      <c r="D5" s="72" t="str">
        <f>+A5</f>
        <v>Cumplida</v>
      </c>
      <c r="E5" s="114">
        <f>+B5</f>
        <v>65</v>
      </c>
      <c r="F5" s="115">
        <f>+E5/E8</f>
        <v>0.5752212389380531</v>
      </c>
    </row>
    <row r="6" spans="1:14" s="54" customFormat="1">
      <c r="A6" s="45" t="s">
        <v>159</v>
      </c>
      <c r="B6" s="2">
        <v>44</v>
      </c>
      <c r="D6" s="72" t="str">
        <f>+A6</f>
        <v>En ejecución</v>
      </c>
      <c r="E6" s="114">
        <f>+GETPIVOTDATA("COD_FILA",$A$4,"(76) ESTADO Y EVALUACIÓN ENTIDAD","En ejecución")</f>
        <v>44</v>
      </c>
      <c r="F6" s="115">
        <f>+E6/E8</f>
        <v>0.38938053097345132</v>
      </c>
    </row>
    <row r="7" spans="1:14" s="54" customFormat="1">
      <c r="A7" s="45" t="s">
        <v>149</v>
      </c>
      <c r="B7" s="2">
        <v>4</v>
      </c>
      <c r="D7" s="72" t="s">
        <v>991</v>
      </c>
      <c r="E7" s="114">
        <v>4</v>
      </c>
      <c r="F7" s="115">
        <f>+E7/E8</f>
        <v>3.5398230088495575E-2</v>
      </c>
    </row>
    <row r="8" spans="1:14" s="54" customFormat="1">
      <c r="A8" s="45" t="s">
        <v>104</v>
      </c>
      <c r="B8" s="2">
        <v>113</v>
      </c>
      <c r="D8" s="87" t="s">
        <v>992</v>
      </c>
      <c r="E8" s="86">
        <f>SUM(E5:E7)</f>
        <v>113</v>
      </c>
      <c r="F8" s="116">
        <f>SUM(F5:F7)</f>
        <v>1</v>
      </c>
    </row>
    <row r="9" spans="1:14" s="54" customFormat="1">
      <c r="D9" s="72" t="s">
        <v>989</v>
      </c>
      <c r="E9" s="114">
        <v>14</v>
      </c>
      <c r="F9" s="115"/>
    </row>
    <row r="10" spans="1:14" s="54" customFormat="1">
      <c r="D10" s="87" t="s">
        <v>853</v>
      </c>
      <c r="E10" s="86">
        <f>+E9+E8</f>
        <v>127</v>
      </c>
      <c r="F10" s="116"/>
    </row>
    <row r="11" spans="1:14" s="54" customFormat="1"/>
    <row r="12" spans="1:14" s="54" customFormat="1">
      <c r="E12" s="88"/>
    </row>
    <row r="13" spans="1:14" s="54" customFormat="1"/>
    <row r="14" spans="1:14" s="54" customFormat="1"/>
    <row r="15" spans="1:14" s="54" customFormat="1">
      <c r="A15" s="55" t="s">
        <v>145</v>
      </c>
      <c r="B15" s="54" t="s">
        <v>520</v>
      </c>
    </row>
    <row r="16" spans="1:14" s="54" customFormat="1">
      <c r="A16" s="55" t="s">
        <v>144</v>
      </c>
      <c r="B16" s="54" t="s">
        <v>149</v>
      </c>
    </row>
    <row r="17" spans="1:12" ht="21">
      <c r="A17" s="90" t="s">
        <v>979</v>
      </c>
      <c r="B17" s="54"/>
      <c r="F17" s="54"/>
      <c r="G17" s="54"/>
      <c r="H17" s="54"/>
      <c r="I17" s="54"/>
    </row>
    <row r="18" spans="1:12">
      <c r="D18"/>
      <c r="E18"/>
      <c r="K18" s="55"/>
      <c r="L18" s="55"/>
    </row>
    <row r="19" spans="1:12">
      <c r="A19" s="55" t="s">
        <v>124</v>
      </c>
      <c r="B19" s="55" t="s">
        <v>125</v>
      </c>
      <c r="C19" s="55" t="s">
        <v>128</v>
      </c>
      <c r="D19" s="55" t="s">
        <v>143</v>
      </c>
      <c r="E19"/>
    </row>
    <row r="20" spans="1:12">
      <c r="A20" s="54" t="s">
        <v>411</v>
      </c>
      <c r="B20" s="54" t="s">
        <v>410</v>
      </c>
      <c r="C20" s="54" t="s">
        <v>414</v>
      </c>
      <c r="D20" s="54">
        <v>75</v>
      </c>
      <c r="E20"/>
    </row>
    <row r="21" spans="1:12">
      <c r="A21" s="54" t="s">
        <v>354</v>
      </c>
      <c r="B21" s="54" t="s">
        <v>353</v>
      </c>
      <c r="C21" s="54" t="s">
        <v>351</v>
      </c>
      <c r="D21" s="54">
        <v>50</v>
      </c>
      <c r="E21"/>
    </row>
    <row r="22" spans="1:12">
      <c r="A22" s="54" t="s">
        <v>345</v>
      </c>
      <c r="B22" s="54" t="s">
        <v>350</v>
      </c>
      <c r="C22" s="54" t="s">
        <v>348</v>
      </c>
      <c r="D22" s="54">
        <v>50</v>
      </c>
      <c r="E22"/>
      <c r="K22" s="85"/>
    </row>
    <row r="23" spans="1:12">
      <c r="A23" s="54" t="s">
        <v>166</v>
      </c>
      <c r="B23" s="54" t="s">
        <v>182</v>
      </c>
      <c r="C23" s="54" t="s">
        <v>180</v>
      </c>
      <c r="D23" s="54">
        <v>86</v>
      </c>
      <c r="E23"/>
      <c r="L23" s="84"/>
    </row>
    <row r="24" spans="1:12" s="54" customFormat="1">
      <c r="A24" s="54" t="s">
        <v>104</v>
      </c>
      <c r="B24"/>
      <c r="C24"/>
      <c r="D24"/>
      <c r="E24"/>
      <c r="F24"/>
      <c r="G24"/>
      <c r="H24"/>
      <c r="I24"/>
      <c r="J24"/>
      <c r="L24" s="84"/>
    </row>
    <row r="25" spans="1:12" s="54" customFormat="1">
      <c r="A25"/>
      <c r="B25"/>
      <c r="C25"/>
      <c r="D25"/>
      <c r="E25"/>
      <c r="F25"/>
      <c r="G25"/>
      <c r="H25"/>
      <c r="I25"/>
      <c r="J25"/>
      <c r="L25" s="84"/>
    </row>
    <row r="26" spans="1:12" s="54" customFormat="1">
      <c r="A26"/>
      <c r="B26"/>
      <c r="C26"/>
      <c r="D26"/>
      <c r="E26"/>
      <c r="F26"/>
      <c r="G26"/>
      <c r="H26"/>
      <c r="I26"/>
      <c r="J26"/>
      <c r="L26" s="84"/>
    </row>
    <row r="27" spans="1:12" s="54" customFormat="1" ht="30">
      <c r="A27" s="152" t="s">
        <v>995</v>
      </c>
      <c r="B27" s="152" t="s">
        <v>976</v>
      </c>
      <c r="C27" s="152" t="s">
        <v>969</v>
      </c>
      <c r="D27" s="152" t="s">
        <v>984</v>
      </c>
      <c r="E27"/>
      <c r="F27"/>
      <c r="G27"/>
      <c r="H27"/>
      <c r="I27"/>
      <c r="J27"/>
      <c r="L27" s="84"/>
    </row>
    <row r="28" spans="1:12" s="54" customFormat="1" ht="180">
      <c r="A28" s="117" t="s">
        <v>411</v>
      </c>
      <c r="B28" s="153" t="s">
        <v>996</v>
      </c>
      <c r="C28" s="153" t="s">
        <v>1000</v>
      </c>
      <c r="D28" s="136">
        <v>75</v>
      </c>
      <c r="E28"/>
      <c r="F28"/>
      <c r="G28"/>
      <c r="H28"/>
      <c r="I28"/>
      <c r="J28"/>
      <c r="L28" s="84"/>
    </row>
    <row r="29" spans="1:12" s="54" customFormat="1" ht="105">
      <c r="A29" s="117" t="s">
        <v>354</v>
      </c>
      <c r="B29" s="153" t="s">
        <v>997</v>
      </c>
      <c r="C29" s="153" t="s">
        <v>1001</v>
      </c>
      <c r="D29" s="136">
        <v>50</v>
      </c>
      <c r="E29"/>
      <c r="F29"/>
      <c r="G29"/>
      <c r="H29"/>
      <c r="I29"/>
      <c r="J29"/>
      <c r="L29" s="84"/>
    </row>
    <row r="30" spans="1:12" s="54" customFormat="1" ht="135">
      <c r="A30" s="117" t="s">
        <v>345</v>
      </c>
      <c r="B30" s="153" t="s">
        <v>998</v>
      </c>
      <c r="C30" s="153" t="s">
        <v>1002</v>
      </c>
      <c r="D30" s="136">
        <v>50</v>
      </c>
      <c r="E30"/>
      <c r="F30"/>
      <c r="G30"/>
      <c r="H30"/>
      <c r="I30"/>
      <c r="J30"/>
      <c r="L30" s="84"/>
    </row>
    <row r="31" spans="1:12" s="54" customFormat="1" ht="78" customHeight="1">
      <c r="A31" s="117" t="s">
        <v>166</v>
      </c>
      <c r="B31" s="153" t="s">
        <v>999</v>
      </c>
      <c r="C31" s="153" t="s">
        <v>1003</v>
      </c>
      <c r="D31" s="136">
        <v>86</v>
      </c>
      <c r="E31"/>
      <c r="F31"/>
      <c r="G31"/>
      <c r="H31"/>
      <c r="I31"/>
      <c r="J31"/>
      <c r="L31" s="84"/>
    </row>
    <row r="32" spans="1:12" s="54" customFormat="1">
      <c r="A32"/>
      <c r="B32"/>
      <c r="C32"/>
      <c r="D32"/>
      <c r="E32"/>
      <c r="F32"/>
      <c r="G32"/>
      <c r="H32"/>
      <c r="I32"/>
      <c r="J32"/>
      <c r="L32" s="84"/>
    </row>
    <row r="33" spans="1:12" s="54" customFormat="1">
      <c r="A33" t="s">
        <v>980</v>
      </c>
      <c r="B33" t="s">
        <v>115</v>
      </c>
      <c r="C33" s="54" t="s">
        <v>1004</v>
      </c>
      <c r="D33" s="54" t="s">
        <v>969</v>
      </c>
      <c r="E33" s="54" t="s">
        <v>34</v>
      </c>
      <c r="F33" s="54" t="s">
        <v>984</v>
      </c>
      <c r="H33"/>
      <c r="I33"/>
      <c r="J33"/>
      <c r="L33" s="84"/>
    </row>
    <row r="34" spans="1:12" s="54" customFormat="1">
      <c r="A34">
        <v>54</v>
      </c>
      <c r="B34" t="s">
        <v>537</v>
      </c>
      <c r="C34" s="54">
        <v>1</v>
      </c>
      <c r="D34" s="54" t="s">
        <v>584</v>
      </c>
      <c r="E34" s="54" t="s">
        <v>1005</v>
      </c>
      <c r="F34" s="54">
        <v>100</v>
      </c>
      <c r="H34"/>
      <c r="I34"/>
      <c r="J34"/>
      <c r="L34" s="84"/>
    </row>
    <row r="35" spans="1:12" s="54" customFormat="1">
      <c r="A35">
        <v>54</v>
      </c>
      <c r="B35" t="s">
        <v>537</v>
      </c>
      <c r="C35" s="54">
        <v>2</v>
      </c>
      <c r="D35" s="54" t="s">
        <v>588</v>
      </c>
      <c r="E35" s="54" t="s">
        <v>1005</v>
      </c>
      <c r="F35" s="54">
        <v>100</v>
      </c>
      <c r="H35"/>
      <c r="I35"/>
      <c r="J35"/>
      <c r="L35" s="84"/>
    </row>
    <row r="36" spans="1:12" s="54" customFormat="1">
      <c r="A36">
        <v>54</v>
      </c>
      <c r="B36" t="s">
        <v>527</v>
      </c>
      <c r="C36" s="54">
        <v>5</v>
      </c>
      <c r="D36" s="54" t="s">
        <v>671</v>
      </c>
      <c r="E36" s="54" t="s">
        <v>1006</v>
      </c>
      <c r="F36" s="54">
        <v>100</v>
      </c>
      <c r="H36"/>
      <c r="I36"/>
      <c r="J36"/>
      <c r="L36" s="84"/>
    </row>
    <row r="37" spans="1:12" s="54" customFormat="1">
      <c r="A37"/>
      <c r="L37" s="84"/>
    </row>
    <row r="38" spans="1:12" s="54" customFormat="1">
      <c r="A38"/>
      <c r="B38"/>
      <c r="L38" s="84"/>
    </row>
    <row r="39" spans="1:12" s="54" customFormat="1">
      <c r="A39"/>
      <c r="B39"/>
      <c r="L39" s="84"/>
    </row>
    <row r="40" spans="1:12" s="54" customFormat="1">
      <c r="A40"/>
      <c r="B40"/>
      <c r="L40" s="84"/>
    </row>
    <row r="41" spans="1:12" s="54" customFormat="1">
      <c r="A41"/>
      <c r="B41"/>
      <c r="L41" s="84"/>
    </row>
    <row r="42" spans="1:12" s="54" customFormat="1">
      <c r="A42"/>
      <c r="B42"/>
      <c r="L42" s="84"/>
    </row>
    <row r="43" spans="1:12" s="54" customFormat="1">
      <c r="A43"/>
      <c r="B43"/>
      <c r="L43" s="84"/>
    </row>
    <row r="44" spans="1:12" s="54" customFormat="1">
      <c r="A44"/>
      <c r="B44"/>
      <c r="L44" s="84"/>
    </row>
    <row r="45" spans="1:12" s="54" customFormat="1">
      <c r="A45"/>
      <c r="B45"/>
      <c r="L45" s="84"/>
    </row>
    <row r="46" spans="1:12" s="54" customFormat="1">
      <c r="A46"/>
      <c r="B46"/>
      <c r="L46" s="84"/>
    </row>
    <row r="47" spans="1:12" s="54" customFormat="1">
      <c r="A47"/>
      <c r="B47"/>
      <c r="L47" s="84"/>
    </row>
    <row r="48" spans="1:12" s="54" customFormat="1">
      <c r="A48"/>
      <c r="B48"/>
      <c r="L48" s="84"/>
    </row>
    <row r="49" spans="1:14" s="54" customFormat="1">
      <c r="A49"/>
      <c r="B49"/>
      <c r="J49" s="55"/>
      <c r="K49" s="55"/>
      <c r="L49" s="91"/>
      <c r="M49" s="55"/>
      <c r="N49" s="55"/>
    </row>
    <row r="50" spans="1:14" s="54" customFormat="1">
      <c r="A50"/>
      <c r="B50"/>
      <c r="L50" s="84"/>
    </row>
    <row r="51" spans="1:14" s="54" customFormat="1">
      <c r="A51"/>
      <c r="B51"/>
      <c r="L51" s="84"/>
    </row>
    <row r="52" spans="1:14" s="54" customFormat="1">
      <c r="A52"/>
      <c r="B52"/>
      <c r="L52" s="84"/>
    </row>
    <row r="53" spans="1:14" s="54" customFormat="1">
      <c r="A53"/>
      <c r="B53"/>
      <c r="L53" s="84"/>
    </row>
    <row r="54" spans="1:14" s="54" customFormat="1">
      <c r="A54"/>
      <c r="B54"/>
      <c r="L54" s="84"/>
    </row>
    <row r="55" spans="1:14" s="54" customFormat="1">
      <c r="A55"/>
      <c r="B55"/>
      <c r="L55" s="84"/>
    </row>
    <row r="56" spans="1:14" s="54" customFormat="1">
      <c r="A56"/>
      <c r="B56"/>
      <c r="L56" s="84"/>
    </row>
    <row r="57" spans="1:14" s="54" customFormat="1">
      <c r="A57"/>
      <c r="B57"/>
      <c r="L57" s="84"/>
    </row>
    <row r="58" spans="1:14" s="54" customFormat="1">
      <c r="A58"/>
      <c r="B58"/>
      <c r="L58" s="84"/>
    </row>
    <row r="59" spans="1:14" s="54" customFormat="1">
      <c r="A59"/>
      <c r="B59"/>
      <c r="L59" s="84"/>
    </row>
    <row r="60" spans="1:14" s="54" customFormat="1">
      <c r="A60"/>
      <c r="B60"/>
      <c r="L60" s="84"/>
    </row>
    <row r="61" spans="1:14" s="54" customFormat="1">
      <c r="A61"/>
      <c r="B61"/>
      <c r="L61" s="84"/>
    </row>
    <row r="62" spans="1:14" s="54" customFormat="1">
      <c r="L62" s="84"/>
    </row>
    <row r="63" spans="1:14" s="54" customFormat="1">
      <c r="L63" s="84"/>
    </row>
    <row r="64" spans="1:14" s="54" customFormat="1">
      <c r="L64" s="84"/>
    </row>
    <row r="65" spans="1:12" s="54" customFormat="1">
      <c r="L65" s="84"/>
    </row>
    <row r="66" spans="1:12" s="54" customFormat="1">
      <c r="L66" s="84"/>
    </row>
    <row r="67" spans="1:12" s="54" customFormat="1">
      <c r="L67" s="84"/>
    </row>
    <row r="68" spans="1:12" s="54" customFormat="1">
      <c r="L68" s="84"/>
    </row>
    <row r="69" spans="1:12" s="54" customFormat="1">
      <c r="L69" s="84"/>
    </row>
    <row r="70" spans="1:12" s="54" customFormat="1" ht="21">
      <c r="A70" s="90" t="s">
        <v>859</v>
      </c>
      <c r="L70" s="84"/>
    </row>
    <row r="71" spans="1:12" s="54" customFormat="1">
      <c r="A71" s="55" t="s">
        <v>145</v>
      </c>
      <c r="B71" s="54" t="s">
        <v>149</v>
      </c>
      <c r="L71" s="84"/>
    </row>
    <row r="72" spans="1:12" s="54" customFormat="1">
      <c r="L72" s="84"/>
    </row>
    <row r="73" spans="1:12" s="54" customFormat="1">
      <c r="A73" s="55" t="s">
        <v>103</v>
      </c>
      <c r="B73" t="s">
        <v>525</v>
      </c>
      <c r="C73" s="55"/>
      <c r="D73" s="55"/>
      <c r="E73" s="55"/>
      <c r="F73" s="55"/>
      <c r="G73" s="55"/>
      <c r="H73" s="55"/>
      <c r="I73" s="55"/>
      <c r="J73" s="55"/>
      <c r="K73" s="55"/>
      <c r="L73" s="91"/>
    </row>
    <row r="74" spans="1:12" s="54" customFormat="1">
      <c r="A74" s="45" t="s">
        <v>446</v>
      </c>
      <c r="B74" s="2"/>
      <c r="L74" s="84"/>
    </row>
    <row r="75" spans="1:12" s="54" customFormat="1">
      <c r="A75" s="46" t="s">
        <v>451</v>
      </c>
      <c r="B75" s="2">
        <v>1</v>
      </c>
      <c r="L75" s="84"/>
    </row>
    <row r="76" spans="1:12" s="54" customFormat="1">
      <c r="A76" s="45" t="s">
        <v>726</v>
      </c>
      <c r="B76" s="2"/>
      <c r="L76" s="84"/>
    </row>
    <row r="77" spans="1:12" s="54" customFormat="1">
      <c r="A77" s="46" t="s">
        <v>508</v>
      </c>
      <c r="B77" s="2">
        <v>1</v>
      </c>
      <c r="L77" s="84"/>
    </row>
    <row r="78" spans="1:12" s="54" customFormat="1">
      <c r="A78" s="46" t="s">
        <v>501</v>
      </c>
      <c r="B78" s="2">
        <v>1</v>
      </c>
      <c r="L78" s="84"/>
    </row>
    <row r="79" spans="1:12" s="54" customFormat="1">
      <c r="A79" s="46" t="s">
        <v>495</v>
      </c>
      <c r="B79" s="2">
        <v>1</v>
      </c>
      <c r="L79" s="84"/>
    </row>
    <row r="80" spans="1:12" s="54" customFormat="1">
      <c r="A80" s="45" t="s">
        <v>736</v>
      </c>
      <c r="B80" s="2"/>
      <c r="L80" s="84"/>
    </row>
    <row r="81" spans="1:12" s="54" customFormat="1">
      <c r="A81" s="46" t="s">
        <v>407</v>
      </c>
      <c r="B81" s="2">
        <v>1</v>
      </c>
      <c r="L81" s="84"/>
    </row>
    <row r="82" spans="1:12" s="54" customFormat="1">
      <c r="A82" s="46" t="s">
        <v>315</v>
      </c>
      <c r="B82" s="2">
        <v>1</v>
      </c>
      <c r="L82" s="84"/>
    </row>
    <row r="83" spans="1:12" s="54" customFormat="1">
      <c r="A83" s="46" t="s">
        <v>312</v>
      </c>
      <c r="B83" s="2">
        <v>1</v>
      </c>
      <c r="L83" s="84"/>
    </row>
    <row r="84" spans="1:12" s="54" customFormat="1">
      <c r="A84" s="46" t="s">
        <v>191</v>
      </c>
      <c r="B84" s="2">
        <v>1</v>
      </c>
      <c r="L84" s="84"/>
    </row>
    <row r="85" spans="1:12" s="54" customFormat="1">
      <c r="A85" s="45" t="s">
        <v>731</v>
      </c>
      <c r="B85" s="2"/>
      <c r="L85" s="84"/>
    </row>
    <row r="86" spans="1:12" s="54" customFormat="1">
      <c r="A86" s="46" t="s">
        <v>288</v>
      </c>
      <c r="B86" s="2">
        <v>1</v>
      </c>
      <c r="L86" s="84"/>
    </row>
    <row r="87" spans="1:12" s="54" customFormat="1">
      <c r="A87" s="45" t="s">
        <v>737</v>
      </c>
      <c r="B87" s="2"/>
      <c r="L87" s="84"/>
    </row>
    <row r="88" spans="1:12" s="54" customFormat="1">
      <c r="A88" s="46" t="s">
        <v>483</v>
      </c>
      <c r="B88" s="2">
        <v>1</v>
      </c>
      <c r="L88" s="84"/>
    </row>
    <row r="89" spans="1:12" s="54" customFormat="1">
      <c r="A89" s="46" t="s">
        <v>155</v>
      </c>
      <c r="B89" s="2">
        <v>1</v>
      </c>
      <c r="L89" s="84"/>
    </row>
    <row r="90" spans="1:12" s="54" customFormat="1">
      <c r="A90" s="46" t="s">
        <v>321</v>
      </c>
      <c r="B90" s="2">
        <v>1</v>
      </c>
      <c r="L90" s="84"/>
    </row>
    <row r="91" spans="1:12" s="54" customFormat="1">
      <c r="A91" s="46" t="s">
        <v>294</v>
      </c>
      <c r="B91" s="2">
        <v>1</v>
      </c>
      <c r="L91" s="84"/>
    </row>
    <row r="92" spans="1:12" s="54" customFormat="1">
      <c r="A92" s="46" t="s">
        <v>283</v>
      </c>
      <c r="B92" s="2">
        <v>1</v>
      </c>
      <c r="L92" s="84"/>
    </row>
    <row r="93" spans="1:12" s="54" customFormat="1">
      <c r="A93" s="45" t="s">
        <v>104</v>
      </c>
      <c r="B93" s="2">
        <v>14</v>
      </c>
      <c r="L93" s="84"/>
    </row>
    <row r="94" spans="1:12" s="54" customFormat="1">
      <c r="A94"/>
      <c r="B94"/>
      <c r="L94" s="84"/>
    </row>
    <row r="95" spans="1:12" s="54" customFormat="1">
      <c r="L95" s="84"/>
    </row>
    <row r="96" spans="1:12" s="54" customFormat="1" ht="21">
      <c r="A96" s="90" t="s">
        <v>830</v>
      </c>
      <c r="L96" s="84"/>
    </row>
    <row r="97" spans="1:12" s="54" customFormat="1">
      <c r="A97" s="55" t="s">
        <v>133</v>
      </c>
      <c r="B97" s="54" t="s">
        <v>854</v>
      </c>
      <c r="L97" s="84"/>
    </row>
    <row r="98" spans="1:12">
      <c r="A98" s="55" t="s">
        <v>145</v>
      </c>
      <c r="B98" s="54" t="s">
        <v>520</v>
      </c>
    </row>
    <row r="99" spans="1:12">
      <c r="B99" s="54"/>
    </row>
    <row r="100" spans="1:12">
      <c r="A100" s="55" t="s">
        <v>103</v>
      </c>
      <c r="B100" t="s">
        <v>525</v>
      </c>
      <c r="C100" s="55"/>
      <c r="D100" s="55"/>
      <c r="E100" s="55"/>
      <c r="F100" s="55"/>
      <c r="G100" s="55"/>
      <c r="H100" s="55"/>
      <c r="I100" s="55"/>
    </row>
    <row r="101" spans="1:12">
      <c r="A101" s="45" t="s">
        <v>768</v>
      </c>
      <c r="B101" s="2">
        <v>1</v>
      </c>
      <c r="C101" s="75">
        <f>+GETPIVOTDATA("COD_FILA",$A$100,"PROCESO ","Control y Mejora")/GETPIVOTDATA("COD_FILA",$A$100)</f>
        <v>8.8495575221238937E-3</v>
      </c>
      <c r="D101" s="75"/>
      <c r="E101" s="75"/>
    </row>
    <row r="102" spans="1:12">
      <c r="A102" s="45" t="s">
        <v>766</v>
      </c>
      <c r="B102" s="2">
        <v>9</v>
      </c>
      <c r="C102" s="75">
        <f>+GETPIVOTDATA("COD_FILA",$A$100,"PROCESO ","Direccionamiento Estratégico")/GETPIVOTDATA("COD_FILA",$A$100)</f>
        <v>7.9646017699115043E-2</v>
      </c>
      <c r="D102" s="75"/>
      <c r="E102" s="75"/>
    </row>
    <row r="103" spans="1:12">
      <c r="A103" s="45" t="s">
        <v>763</v>
      </c>
      <c r="B103" s="2">
        <v>41</v>
      </c>
      <c r="C103" s="75">
        <f>+GETPIVOTDATA("COD_FILA",$A$100,"PROCESO ","Evaluación, Control y Seguimiento")/GETPIVOTDATA("COD_FILA",$A$100)</f>
        <v>0.36283185840707965</v>
      </c>
      <c r="D103" s="75"/>
      <c r="E103" s="75"/>
    </row>
    <row r="104" spans="1:12">
      <c r="A104" s="45" t="s">
        <v>767</v>
      </c>
      <c r="B104" s="2">
        <v>15</v>
      </c>
      <c r="C104" s="75">
        <f>+GETPIVOTDATA("COD_FILA",$A$100,"PROCESO ","Gestión Ambiental y Rural")/GETPIVOTDATA("COD_FILA",$A$100)</f>
        <v>0.13274336283185842</v>
      </c>
      <c r="D104" s="75"/>
      <c r="E104" s="75"/>
    </row>
    <row r="105" spans="1:12">
      <c r="A105" s="45" t="s">
        <v>764</v>
      </c>
      <c r="B105" s="2">
        <v>33</v>
      </c>
      <c r="C105" s="75">
        <f>+GETPIVOTDATA("COD_FILA",$A$100,"PROCESO ","Gestión de los Rescuros Físicos")/GETPIVOTDATA("COD_FILA",$A$100)</f>
        <v>0.29203539823008851</v>
      </c>
      <c r="D105" s="75"/>
      <c r="E105" s="75"/>
    </row>
    <row r="106" spans="1:12">
      <c r="A106" s="45" t="s">
        <v>114</v>
      </c>
      <c r="B106" s="2">
        <v>8</v>
      </c>
      <c r="C106" s="75">
        <f>+GETPIVOTDATA("COD_FILA",$A$100,"PROCESO ","Planeación Ambiental")/GETPIVOTDATA("COD_FILA",$A$100)</f>
        <v>7.0796460176991149E-2</v>
      </c>
      <c r="D106" s="75"/>
      <c r="E106" s="75"/>
    </row>
    <row r="107" spans="1:12">
      <c r="A107" s="45" t="s">
        <v>1007</v>
      </c>
      <c r="B107" s="2">
        <v>4</v>
      </c>
      <c r="C107" s="75">
        <f>+C101+C102+C103+C104+C105+C106</f>
        <v>0.94690265486725667</v>
      </c>
    </row>
    <row r="108" spans="1:12">
      <c r="A108" s="45" t="s">
        <v>192</v>
      </c>
      <c r="B108" s="2">
        <v>2</v>
      </c>
    </row>
    <row r="109" spans="1:12" s="54" customFormat="1">
      <c r="A109" s="45" t="s">
        <v>104</v>
      </c>
      <c r="B109" s="2">
        <v>113</v>
      </c>
    </row>
    <row r="110" spans="1:12" ht="21">
      <c r="A110" s="90" t="s">
        <v>860</v>
      </c>
    </row>
    <row r="111" spans="1:12">
      <c r="A111" s="55" t="s">
        <v>133</v>
      </c>
      <c r="B111" s="54" t="s">
        <v>784</v>
      </c>
    </row>
    <row r="112" spans="1:12">
      <c r="B112" s="54"/>
    </row>
    <row r="113" spans="1:9">
      <c r="A113" s="55" t="s">
        <v>525</v>
      </c>
      <c r="B113" s="55" t="s">
        <v>144</v>
      </c>
      <c r="D113"/>
      <c r="E113"/>
      <c r="F113" s="55"/>
      <c r="G113" s="55"/>
      <c r="H113" s="55"/>
      <c r="I113" s="55"/>
    </row>
    <row r="114" spans="1:9">
      <c r="A114" s="55" t="s">
        <v>34</v>
      </c>
      <c r="B114" s="54" t="s">
        <v>185</v>
      </c>
      <c r="C114" s="54" t="s">
        <v>149</v>
      </c>
      <c r="D114" s="54" t="s">
        <v>104</v>
      </c>
      <c r="E114"/>
    </row>
    <row r="115" spans="1:9">
      <c r="A115" s="54" t="s">
        <v>334</v>
      </c>
      <c r="B115" s="2">
        <v>1</v>
      </c>
      <c r="C115" s="2"/>
      <c r="D115" s="2">
        <v>1</v>
      </c>
      <c r="E115"/>
    </row>
    <row r="116" spans="1:9">
      <c r="A116" s="54" t="s">
        <v>734</v>
      </c>
      <c r="B116" s="2">
        <v>2</v>
      </c>
      <c r="C116" s="2"/>
      <c r="D116" s="2">
        <v>2</v>
      </c>
      <c r="E116"/>
    </row>
    <row r="117" spans="1:9">
      <c r="A117" s="54" t="s">
        <v>725</v>
      </c>
      <c r="B117" s="2">
        <v>3</v>
      </c>
      <c r="C117" s="2"/>
      <c r="D117" s="2">
        <v>3</v>
      </c>
      <c r="E117"/>
    </row>
    <row r="118" spans="1:9">
      <c r="A118" s="54" t="s">
        <v>271</v>
      </c>
      <c r="B118" s="2">
        <v>2</v>
      </c>
      <c r="C118" s="2"/>
      <c r="D118" s="2">
        <v>2</v>
      </c>
      <c r="E118"/>
    </row>
    <row r="119" spans="1:9">
      <c r="A119" s="54" t="s">
        <v>244</v>
      </c>
      <c r="B119" s="2">
        <v>4</v>
      </c>
      <c r="C119" s="2"/>
      <c r="D119" s="2">
        <v>4</v>
      </c>
      <c r="E119"/>
    </row>
    <row r="120" spans="1:9">
      <c r="A120" s="54" t="s">
        <v>355</v>
      </c>
      <c r="B120" s="2">
        <v>1</v>
      </c>
      <c r="C120" s="2"/>
      <c r="D120" s="2">
        <v>1</v>
      </c>
      <c r="E120"/>
    </row>
    <row r="121" spans="1:9">
      <c r="A121" s="54" t="s">
        <v>726</v>
      </c>
      <c r="B121" s="2">
        <v>9</v>
      </c>
      <c r="C121" s="2"/>
      <c r="D121" s="2">
        <v>9</v>
      </c>
      <c r="E121"/>
    </row>
    <row r="122" spans="1:9">
      <c r="A122" s="54" t="s">
        <v>735</v>
      </c>
      <c r="B122" s="2">
        <v>15</v>
      </c>
      <c r="C122" s="2">
        <v>2</v>
      </c>
      <c r="D122" s="2">
        <v>17</v>
      </c>
      <c r="E122"/>
    </row>
    <row r="123" spans="1:9">
      <c r="A123" s="54" t="s">
        <v>724</v>
      </c>
      <c r="B123" s="2">
        <v>8</v>
      </c>
      <c r="C123" s="2">
        <v>1</v>
      </c>
      <c r="D123" s="2">
        <v>9</v>
      </c>
      <c r="E123"/>
    </row>
    <row r="124" spans="1:9">
      <c r="A124" s="54" t="s">
        <v>454</v>
      </c>
      <c r="B124" s="2">
        <v>1</v>
      </c>
      <c r="C124" s="2"/>
      <c r="D124" s="2">
        <v>1</v>
      </c>
      <c r="E124"/>
    </row>
    <row r="125" spans="1:9">
      <c r="A125" s="54" t="s">
        <v>728</v>
      </c>
      <c r="B125" s="2">
        <v>1</v>
      </c>
      <c r="C125" s="2"/>
      <c r="D125" s="2">
        <v>1</v>
      </c>
      <c r="E125"/>
    </row>
    <row r="126" spans="1:9">
      <c r="A126" s="54" t="s">
        <v>731</v>
      </c>
      <c r="B126" s="2">
        <v>2</v>
      </c>
      <c r="C126" s="2">
        <v>1</v>
      </c>
      <c r="D126" s="2">
        <v>3</v>
      </c>
      <c r="E126"/>
    </row>
    <row r="127" spans="1:9">
      <c r="A127" s="54" t="s">
        <v>729</v>
      </c>
      <c r="B127" s="2">
        <v>3</v>
      </c>
      <c r="C127" s="2"/>
      <c r="D127" s="2">
        <v>3</v>
      </c>
      <c r="E127"/>
    </row>
    <row r="128" spans="1:9">
      <c r="A128" s="54" t="s">
        <v>104</v>
      </c>
      <c r="B128" s="2">
        <v>52</v>
      </c>
      <c r="C128" s="2">
        <v>4</v>
      </c>
      <c r="D128" s="2">
        <v>56</v>
      </c>
      <c r="E128"/>
    </row>
    <row r="130" spans="1:12" s="54" customFormat="1">
      <c r="A130" s="45"/>
      <c r="B130" s="2"/>
    </row>
    <row r="131" spans="1:12" s="54" customFormat="1" ht="23.25">
      <c r="A131" s="92" t="s">
        <v>874</v>
      </c>
      <c r="B131"/>
    </row>
    <row r="132" spans="1:12">
      <c r="A132" s="55" t="s">
        <v>133</v>
      </c>
      <c r="B132" s="54" t="s">
        <v>784</v>
      </c>
    </row>
    <row r="133" spans="1:12">
      <c r="A133" s="55" t="s">
        <v>144</v>
      </c>
      <c r="B133" s="54" t="s">
        <v>149</v>
      </c>
    </row>
    <row r="134" spans="1:12">
      <c r="B134" s="54"/>
      <c r="H134" t="s">
        <v>868</v>
      </c>
    </row>
    <row r="135" spans="1:12">
      <c r="A135" s="55" t="s">
        <v>525</v>
      </c>
      <c r="D135"/>
      <c r="E135"/>
      <c r="J135" s="55"/>
      <c r="K135" s="55"/>
      <c r="L135" s="55"/>
    </row>
    <row r="136" spans="1:12">
      <c r="A136" s="102" t="s">
        <v>34</v>
      </c>
      <c r="B136" s="102" t="s">
        <v>121</v>
      </c>
      <c r="C136" s="102" t="s">
        <v>124</v>
      </c>
      <c r="D136" s="102" t="s">
        <v>127</v>
      </c>
      <c r="E136" s="102" t="s">
        <v>143</v>
      </c>
      <c r="F136" s="102" t="s">
        <v>128</v>
      </c>
      <c r="G136" t="s">
        <v>853</v>
      </c>
      <c r="H136" s="103" t="s">
        <v>868</v>
      </c>
    </row>
    <row r="137" spans="1:12" ht="150">
      <c r="A137" s="70" t="s">
        <v>735</v>
      </c>
      <c r="B137" s="118">
        <v>57</v>
      </c>
      <c r="C137" s="118" t="s">
        <v>354</v>
      </c>
      <c r="D137" s="122">
        <v>1</v>
      </c>
      <c r="E137" s="122">
        <v>50</v>
      </c>
      <c r="F137" s="123" t="s">
        <v>351</v>
      </c>
      <c r="G137" s="104">
        <v>1</v>
      </c>
      <c r="H137" s="223" t="s">
        <v>872</v>
      </c>
    </row>
    <row r="138" spans="1:12" ht="165">
      <c r="A138" s="70"/>
      <c r="B138" s="118"/>
      <c r="C138" s="118" t="s">
        <v>345</v>
      </c>
      <c r="D138" s="54">
        <v>1</v>
      </c>
      <c r="E138" s="54">
        <v>50</v>
      </c>
      <c r="F138" s="123" t="s">
        <v>348</v>
      </c>
      <c r="G138" s="104">
        <v>1</v>
      </c>
      <c r="H138" s="223"/>
    </row>
    <row r="139" spans="1:12" ht="285">
      <c r="A139" s="106" t="s">
        <v>724</v>
      </c>
      <c r="B139" s="119">
        <v>62</v>
      </c>
      <c r="C139" s="119" t="s">
        <v>166</v>
      </c>
      <c r="D139" s="107">
        <v>1</v>
      </c>
      <c r="E139" s="119">
        <v>86</v>
      </c>
      <c r="F139" s="106" t="s">
        <v>180</v>
      </c>
      <c r="G139" s="104">
        <v>1</v>
      </c>
      <c r="H139" s="108" t="s">
        <v>869</v>
      </c>
    </row>
    <row r="140" spans="1:12" ht="210">
      <c r="A140" s="71" t="s">
        <v>731</v>
      </c>
      <c r="B140" s="54">
        <v>62</v>
      </c>
      <c r="C140" s="112" t="s">
        <v>411</v>
      </c>
      <c r="D140" s="112">
        <v>2</v>
      </c>
      <c r="E140" s="112">
        <v>75</v>
      </c>
      <c r="F140" s="71" t="s">
        <v>414</v>
      </c>
      <c r="G140" s="104">
        <v>1</v>
      </c>
      <c r="H140" s="108" t="s">
        <v>873</v>
      </c>
    </row>
    <row r="141" spans="1:12">
      <c r="A141" s="88" t="s">
        <v>104</v>
      </c>
      <c r="B141" s="88"/>
      <c r="C141" s="88"/>
      <c r="D141" s="88"/>
      <c r="E141" s="88"/>
      <c r="F141" s="88"/>
      <c r="G141" s="2">
        <v>4</v>
      </c>
      <c r="H141" s="120"/>
    </row>
    <row r="142" spans="1:12">
      <c r="D142"/>
      <c r="E142"/>
      <c r="H142" s="54"/>
    </row>
    <row r="143" spans="1:12" ht="15" customHeight="1">
      <c r="D143"/>
      <c r="E143"/>
      <c r="H143" s="54"/>
    </row>
    <row r="144" spans="1:12">
      <c r="D144"/>
      <c r="E144"/>
      <c r="H144" s="54"/>
    </row>
    <row r="145" spans="1:12">
      <c r="D145"/>
      <c r="E145"/>
    </row>
    <row r="146" spans="1:12">
      <c r="D146"/>
      <c r="E146"/>
    </row>
    <row r="147" spans="1:12" s="54" customFormat="1" ht="23.25">
      <c r="A147" s="92" t="s">
        <v>857</v>
      </c>
      <c r="B147" s="2"/>
    </row>
    <row r="148" spans="1:12">
      <c r="A148" s="55" t="s">
        <v>133</v>
      </c>
      <c r="B148" s="54" t="s">
        <v>854</v>
      </c>
      <c r="C148" s="54"/>
    </row>
    <row r="149" spans="1:12">
      <c r="A149" s="55" t="s">
        <v>856</v>
      </c>
      <c r="B149" s="54" t="s">
        <v>855</v>
      </c>
      <c r="C149" s="54"/>
    </row>
    <row r="150" spans="1:12">
      <c r="A150" s="55" t="s">
        <v>144</v>
      </c>
      <c r="B150" s="54" t="s">
        <v>854</v>
      </c>
      <c r="C150" s="54"/>
    </row>
    <row r="151" spans="1:12">
      <c r="A151" s="83"/>
      <c r="B151" s="54"/>
      <c r="C151" s="54"/>
    </row>
    <row r="152" spans="1:12" ht="20.25" customHeight="1">
      <c r="A152" s="55" t="s">
        <v>525</v>
      </c>
      <c r="D152"/>
      <c r="E152"/>
      <c r="H152" s="55"/>
      <c r="I152" s="55"/>
      <c r="J152" s="55"/>
      <c r="K152" s="55"/>
      <c r="L152" s="55"/>
    </row>
    <row r="153" spans="1:12" ht="20.25" customHeight="1">
      <c r="A153" s="55" t="s">
        <v>34</v>
      </c>
      <c r="B153" s="55" t="s">
        <v>121</v>
      </c>
      <c r="C153" s="55" t="s">
        <v>124</v>
      </c>
      <c r="D153" s="93" t="s">
        <v>127</v>
      </c>
      <c r="E153" s="93" t="s">
        <v>143</v>
      </c>
      <c r="F153" s="55" t="s">
        <v>128</v>
      </c>
      <c r="G153" t="s">
        <v>853</v>
      </c>
      <c r="H153" s="103" t="s">
        <v>868</v>
      </c>
    </row>
    <row r="154" spans="1:12">
      <c r="A154" s="54" t="s">
        <v>725</v>
      </c>
      <c r="B154" s="95">
        <v>48</v>
      </c>
      <c r="C154" s="95" t="s">
        <v>465</v>
      </c>
      <c r="D154" s="95">
        <v>2</v>
      </c>
      <c r="E154" s="54">
        <v>96</v>
      </c>
      <c r="F154" s="54" t="s">
        <v>462</v>
      </c>
      <c r="G154" s="2">
        <v>1</v>
      </c>
      <c r="H154" s="105"/>
    </row>
    <row r="155" spans="1:12" ht="255">
      <c r="A155" s="54" t="s">
        <v>271</v>
      </c>
      <c r="B155" s="95">
        <v>62</v>
      </c>
      <c r="C155" s="95" t="s">
        <v>267</v>
      </c>
      <c r="D155" s="54">
        <v>2</v>
      </c>
      <c r="E155" s="95">
        <v>90</v>
      </c>
      <c r="F155" s="94" t="s">
        <v>274</v>
      </c>
      <c r="G155" s="2">
        <v>1</v>
      </c>
      <c r="H155" s="105"/>
    </row>
    <row r="156" spans="1:12" ht="120">
      <c r="A156" s="54" t="s">
        <v>355</v>
      </c>
      <c r="B156" s="54">
        <v>62</v>
      </c>
      <c r="C156" s="95" t="s">
        <v>354</v>
      </c>
      <c r="D156" s="101">
        <v>1</v>
      </c>
      <c r="E156" s="95">
        <v>100</v>
      </c>
      <c r="F156" s="94" t="s">
        <v>357</v>
      </c>
      <c r="G156" s="2">
        <v>1</v>
      </c>
      <c r="H156" s="105"/>
    </row>
    <row r="157" spans="1:12" ht="105">
      <c r="A157" s="98" t="s">
        <v>735</v>
      </c>
      <c r="B157" s="99">
        <v>53</v>
      </c>
      <c r="C157" s="99" t="s">
        <v>166</v>
      </c>
      <c r="D157" s="54">
        <v>1</v>
      </c>
      <c r="E157" s="54">
        <v>100</v>
      </c>
      <c r="F157" s="54" t="s">
        <v>173</v>
      </c>
      <c r="G157" s="2">
        <v>1</v>
      </c>
      <c r="H157" s="105" t="s">
        <v>871</v>
      </c>
    </row>
    <row r="158" spans="1:12">
      <c r="A158" s="100" t="s">
        <v>454</v>
      </c>
      <c r="B158" s="101">
        <v>48</v>
      </c>
      <c r="C158" s="101" t="s">
        <v>451</v>
      </c>
      <c r="D158" s="54">
        <v>1</v>
      </c>
      <c r="E158" s="54">
        <v>100</v>
      </c>
      <c r="F158" s="54" t="s">
        <v>457</v>
      </c>
      <c r="G158" s="2">
        <v>1</v>
      </c>
      <c r="H158" s="105"/>
    </row>
    <row r="159" spans="1:12" ht="270">
      <c r="A159" s="82" t="s">
        <v>731</v>
      </c>
      <c r="B159" s="96">
        <v>62</v>
      </c>
      <c r="C159" s="96" t="s">
        <v>411</v>
      </c>
      <c r="D159" s="96">
        <v>3</v>
      </c>
      <c r="E159" s="96">
        <v>100</v>
      </c>
      <c r="F159" s="97" t="s">
        <v>408</v>
      </c>
      <c r="G159" s="2">
        <v>1</v>
      </c>
      <c r="H159" s="221" t="s">
        <v>870</v>
      </c>
    </row>
    <row r="160" spans="1:12" ht="255">
      <c r="A160" s="82"/>
      <c r="B160" s="96"/>
      <c r="C160" s="96" t="s">
        <v>267</v>
      </c>
      <c r="D160" s="54">
        <v>3</v>
      </c>
      <c r="E160" s="54">
        <v>100</v>
      </c>
      <c r="F160" s="97" t="s">
        <v>268</v>
      </c>
      <c r="G160" s="2">
        <v>1</v>
      </c>
      <c r="H160" s="222"/>
    </row>
    <row r="161" spans="1:7" ht="20.25" customHeight="1">
      <c r="A161" s="54" t="s">
        <v>104</v>
      </c>
      <c r="D161"/>
      <c r="E161"/>
      <c r="G161" s="2">
        <v>7</v>
      </c>
    </row>
    <row r="162" spans="1:7">
      <c r="D162"/>
      <c r="E162"/>
    </row>
    <row r="163" spans="1:7" s="54" customFormat="1"/>
    <row r="164" spans="1:7" ht="21">
      <c r="A164" s="90" t="s">
        <v>858</v>
      </c>
      <c r="B164" s="54"/>
      <c r="C164" s="54"/>
      <c r="F164" s="54"/>
    </row>
    <row r="165" spans="1:7">
      <c r="A165" s="55" t="s">
        <v>145</v>
      </c>
      <c r="B165" s="54" t="s">
        <v>520</v>
      </c>
      <c r="C165" s="54"/>
      <c r="F165" s="54"/>
    </row>
    <row r="166" spans="1:7">
      <c r="A166" s="83"/>
      <c r="B166" s="54"/>
      <c r="C166" s="54"/>
      <c r="F166" s="54"/>
    </row>
    <row r="167" spans="1:7">
      <c r="A167" s="55" t="s">
        <v>525</v>
      </c>
      <c r="D167"/>
      <c r="E167"/>
      <c r="F167" s="54"/>
    </row>
    <row r="168" spans="1:7">
      <c r="A168" s="55" t="s">
        <v>34</v>
      </c>
      <c r="B168" s="55" t="s">
        <v>124</v>
      </c>
      <c r="C168" s="55" t="s">
        <v>133</v>
      </c>
      <c r="D168" t="s">
        <v>853</v>
      </c>
      <c r="E168"/>
      <c r="F168" s="55"/>
    </row>
    <row r="169" spans="1:7">
      <c r="A169" s="54" t="s">
        <v>727</v>
      </c>
      <c r="B169" s="54" t="s">
        <v>527</v>
      </c>
      <c r="C169" s="89">
        <v>43554</v>
      </c>
      <c r="D169" s="2">
        <v>1</v>
      </c>
      <c r="E169"/>
      <c r="F169" s="54"/>
    </row>
    <row r="170" spans="1:7">
      <c r="A170" s="54" t="s">
        <v>733</v>
      </c>
      <c r="B170" s="54" t="s">
        <v>527</v>
      </c>
      <c r="C170" s="89">
        <v>43554</v>
      </c>
      <c r="D170" s="2">
        <v>1</v>
      </c>
      <c r="E170"/>
      <c r="F170" s="54"/>
    </row>
    <row r="171" spans="1:7">
      <c r="A171" s="54" t="s">
        <v>731</v>
      </c>
      <c r="B171" s="54" t="s">
        <v>537</v>
      </c>
      <c r="C171" s="89">
        <v>43555</v>
      </c>
      <c r="D171" s="2">
        <v>2</v>
      </c>
      <c r="E171"/>
      <c r="F171" s="54"/>
    </row>
    <row r="172" spans="1:7">
      <c r="A172" s="54" t="s">
        <v>104</v>
      </c>
      <c r="D172" s="2">
        <v>4</v>
      </c>
      <c r="E172"/>
      <c r="F172" s="54"/>
    </row>
    <row r="173" spans="1:7">
      <c r="D173"/>
      <c r="E173"/>
      <c r="F173" s="54"/>
    </row>
    <row r="174" spans="1:7">
      <c r="D174"/>
      <c r="E174"/>
      <c r="F174" s="54"/>
    </row>
    <row r="175" spans="1:7">
      <c r="D175"/>
      <c r="E175"/>
      <c r="F175" s="54"/>
    </row>
    <row r="176" spans="1:7">
      <c r="D176"/>
      <c r="E176"/>
      <c r="F176" s="54"/>
    </row>
    <row r="177" spans="1:12" ht="21">
      <c r="A177" s="90" t="s">
        <v>861</v>
      </c>
      <c r="B177" s="54"/>
      <c r="C177" s="54"/>
      <c r="E177"/>
      <c r="F177" s="54"/>
    </row>
    <row r="178" spans="1:12">
      <c r="A178" s="55" t="s">
        <v>145</v>
      </c>
      <c r="B178" s="54" t="s">
        <v>520</v>
      </c>
      <c r="C178" s="54"/>
      <c r="E178"/>
      <c r="F178" s="54"/>
    </row>
    <row r="179" spans="1:12">
      <c r="A179" s="83"/>
      <c r="B179" s="54"/>
      <c r="C179" s="54"/>
      <c r="E179"/>
      <c r="F179" s="54"/>
    </row>
    <row r="180" spans="1:12">
      <c r="A180" s="55" t="s">
        <v>525</v>
      </c>
      <c r="D180"/>
      <c r="E180"/>
    </row>
    <row r="181" spans="1:12">
      <c r="A181" s="55" t="s">
        <v>34</v>
      </c>
      <c r="B181" s="55" t="s">
        <v>121</v>
      </c>
      <c r="C181" s="55" t="s">
        <v>124</v>
      </c>
      <c r="D181" s="55" t="s">
        <v>125</v>
      </c>
      <c r="E181" s="55" t="s">
        <v>127</v>
      </c>
      <c r="F181" s="55" t="s">
        <v>128</v>
      </c>
      <c r="G181" s="55" t="s">
        <v>131</v>
      </c>
      <c r="H181" s="55" t="s">
        <v>129</v>
      </c>
      <c r="I181" s="55" t="s">
        <v>133</v>
      </c>
      <c r="J181" t="s">
        <v>853</v>
      </c>
      <c r="K181" s="55"/>
      <c r="L181" s="55"/>
    </row>
    <row r="182" spans="1:12">
      <c r="A182" s="54" t="s">
        <v>727</v>
      </c>
      <c r="B182" s="54">
        <v>54</v>
      </c>
      <c r="C182" s="54" t="s">
        <v>527</v>
      </c>
      <c r="D182" s="54" t="s">
        <v>742</v>
      </c>
      <c r="E182" s="54">
        <v>5</v>
      </c>
      <c r="F182" s="54" t="s">
        <v>671</v>
      </c>
      <c r="G182" s="54">
        <v>1</v>
      </c>
      <c r="H182" s="54" t="s">
        <v>672</v>
      </c>
      <c r="I182" s="89">
        <v>43554</v>
      </c>
      <c r="J182" s="2">
        <v>1</v>
      </c>
    </row>
    <row r="183" spans="1:12">
      <c r="A183" s="54" t="s">
        <v>733</v>
      </c>
      <c r="B183" s="54">
        <v>54</v>
      </c>
      <c r="C183" s="54" t="s">
        <v>527</v>
      </c>
      <c r="D183" s="54" t="s">
        <v>742</v>
      </c>
      <c r="E183" s="54">
        <v>6</v>
      </c>
      <c r="F183" s="54" t="s">
        <v>674</v>
      </c>
      <c r="G183" s="54">
        <v>1</v>
      </c>
      <c r="H183" s="54" t="s">
        <v>675</v>
      </c>
      <c r="I183" s="89">
        <v>43554</v>
      </c>
      <c r="J183" s="2">
        <v>1</v>
      </c>
    </row>
    <row r="184" spans="1:12">
      <c r="A184" s="54" t="s">
        <v>731</v>
      </c>
      <c r="B184" s="54">
        <v>54</v>
      </c>
      <c r="C184" s="54" t="s">
        <v>537</v>
      </c>
      <c r="D184" s="54" t="s">
        <v>753</v>
      </c>
      <c r="E184" s="54">
        <v>1</v>
      </c>
      <c r="F184" s="54" t="s">
        <v>584</v>
      </c>
      <c r="G184" s="54">
        <v>1</v>
      </c>
      <c r="H184" s="54" t="s">
        <v>585</v>
      </c>
      <c r="I184" s="89">
        <v>43555</v>
      </c>
      <c r="J184" s="2">
        <v>1</v>
      </c>
    </row>
    <row r="185" spans="1:12">
      <c r="D185"/>
      <c r="E185" s="54">
        <v>2</v>
      </c>
      <c r="F185" s="54" t="s">
        <v>588</v>
      </c>
      <c r="G185" s="54">
        <v>1</v>
      </c>
      <c r="H185" s="54" t="s">
        <v>589</v>
      </c>
      <c r="I185" s="89">
        <v>43555</v>
      </c>
      <c r="J185" s="2">
        <v>1</v>
      </c>
    </row>
    <row r="186" spans="1:12">
      <c r="A186" s="54" t="s">
        <v>104</v>
      </c>
      <c r="D186"/>
      <c r="E186"/>
      <c r="J186" s="2">
        <v>4</v>
      </c>
    </row>
    <row r="187" spans="1:12">
      <c r="D187"/>
      <c r="E187"/>
    </row>
    <row r="188" spans="1:12" s="129" customFormat="1" ht="33.75" customHeight="1">
      <c r="A188" s="130" t="s">
        <v>34</v>
      </c>
      <c r="B188" s="130" t="s">
        <v>971</v>
      </c>
      <c r="C188" s="130" t="s">
        <v>975</v>
      </c>
      <c r="D188" s="130" t="s">
        <v>976</v>
      </c>
      <c r="E188" s="130" t="s">
        <v>967</v>
      </c>
      <c r="F188" s="130" t="s">
        <v>969</v>
      </c>
      <c r="G188" s="130" t="s">
        <v>131</v>
      </c>
      <c r="H188" s="130" t="s">
        <v>129</v>
      </c>
      <c r="I188" s="130" t="s">
        <v>977</v>
      </c>
    </row>
    <row r="189" spans="1:12" ht="240">
      <c r="A189" s="128" t="s">
        <v>972</v>
      </c>
      <c r="B189" s="128">
        <v>54</v>
      </c>
      <c r="C189" s="51" t="s">
        <v>527</v>
      </c>
      <c r="D189" s="134" t="s">
        <v>742</v>
      </c>
      <c r="E189" s="111">
        <v>5</v>
      </c>
      <c r="F189" s="131" t="s">
        <v>671</v>
      </c>
      <c r="G189" s="72">
        <v>1</v>
      </c>
      <c r="H189" s="132" t="s">
        <v>672</v>
      </c>
      <c r="I189" s="133">
        <v>43554</v>
      </c>
    </row>
    <row r="190" spans="1:12" ht="180">
      <c r="A190" s="128" t="s">
        <v>973</v>
      </c>
      <c r="B190" s="128">
        <v>54</v>
      </c>
      <c r="C190" s="51" t="s">
        <v>527</v>
      </c>
      <c r="D190" s="134" t="s">
        <v>742</v>
      </c>
      <c r="E190" s="111">
        <v>6</v>
      </c>
      <c r="F190" s="131" t="s">
        <v>674</v>
      </c>
      <c r="G190" s="72">
        <v>1</v>
      </c>
      <c r="H190" s="132" t="s">
        <v>675</v>
      </c>
      <c r="I190" s="133">
        <v>43554</v>
      </c>
    </row>
    <row r="191" spans="1:12" ht="240">
      <c r="A191" s="228" t="s">
        <v>974</v>
      </c>
      <c r="B191" s="228">
        <v>54</v>
      </c>
      <c r="C191" s="230" t="s">
        <v>537</v>
      </c>
      <c r="D191" s="226" t="s">
        <v>753</v>
      </c>
      <c r="E191" s="111">
        <v>1</v>
      </c>
      <c r="F191" s="131" t="s">
        <v>584</v>
      </c>
      <c r="G191" s="72">
        <v>1</v>
      </c>
      <c r="H191" s="132" t="s">
        <v>585</v>
      </c>
      <c r="I191" s="133">
        <v>43555</v>
      </c>
    </row>
    <row r="192" spans="1:12" ht="270">
      <c r="A192" s="229"/>
      <c r="B192" s="229"/>
      <c r="C192" s="231"/>
      <c r="D192" s="227"/>
      <c r="E192" s="111">
        <v>2</v>
      </c>
      <c r="F192" s="131" t="s">
        <v>588</v>
      </c>
      <c r="G192" s="72">
        <v>1</v>
      </c>
      <c r="H192" s="132" t="s">
        <v>589</v>
      </c>
      <c r="I192" s="133">
        <v>43555</v>
      </c>
    </row>
    <row r="193" spans="1:10">
      <c r="D193"/>
      <c r="E193"/>
    </row>
    <row r="194" spans="1:10">
      <c r="D194"/>
      <c r="E194"/>
    </row>
    <row r="195" spans="1:10">
      <c r="C195" s="54"/>
      <c r="F195" s="54"/>
      <c r="G195" s="54"/>
      <c r="H195" s="54"/>
      <c r="I195" s="54"/>
      <c r="J195" s="54"/>
    </row>
    <row r="196" spans="1:10">
      <c r="A196" s="55" t="s">
        <v>126</v>
      </c>
      <c r="B196" s="54" t="s">
        <v>854</v>
      </c>
      <c r="C196" s="54"/>
      <c r="F196" s="54"/>
      <c r="G196" s="54"/>
      <c r="H196" s="54"/>
      <c r="I196" s="54"/>
      <c r="J196" s="54"/>
    </row>
    <row r="197" spans="1:10">
      <c r="A197" s="83"/>
      <c r="B197" s="54"/>
      <c r="C197" s="54"/>
      <c r="F197" s="54"/>
      <c r="G197" s="54"/>
      <c r="H197" s="54"/>
      <c r="I197" s="54"/>
      <c r="J197" s="54"/>
    </row>
    <row r="198" spans="1:10">
      <c r="A198" s="55" t="s">
        <v>525</v>
      </c>
      <c r="D198"/>
      <c r="E198"/>
    </row>
    <row r="199" spans="1:10">
      <c r="A199" s="55" t="s">
        <v>124</v>
      </c>
      <c r="B199" s="55" t="s">
        <v>34</v>
      </c>
      <c r="C199" s="55" t="s">
        <v>121</v>
      </c>
      <c r="D199" s="55" t="s">
        <v>125</v>
      </c>
      <c r="E199" s="55" t="s">
        <v>127</v>
      </c>
      <c r="F199" s="55" t="s">
        <v>128</v>
      </c>
      <c r="G199" s="55" t="s">
        <v>130</v>
      </c>
      <c r="H199" s="55" t="s">
        <v>133</v>
      </c>
      <c r="I199" s="55" t="s">
        <v>789</v>
      </c>
      <c r="J199" t="s">
        <v>853</v>
      </c>
    </row>
    <row r="200" spans="1:10">
      <c r="A200" s="54" t="s">
        <v>527</v>
      </c>
      <c r="B200" s="54" t="s">
        <v>725</v>
      </c>
      <c r="C200" s="54">
        <v>54</v>
      </c>
      <c r="D200" s="135" t="s">
        <v>742</v>
      </c>
      <c r="E200" s="54">
        <v>3</v>
      </c>
      <c r="F200" s="54" t="s">
        <v>660</v>
      </c>
      <c r="G200" s="54" t="s">
        <v>659</v>
      </c>
      <c r="H200" s="89">
        <v>43725</v>
      </c>
      <c r="I200" s="54" t="s">
        <v>932</v>
      </c>
      <c r="J200" s="2">
        <v>1</v>
      </c>
    </row>
    <row r="201" spans="1:10">
      <c r="B201" s="54" t="s">
        <v>727</v>
      </c>
      <c r="C201" s="54">
        <v>54</v>
      </c>
      <c r="D201" s="135" t="s">
        <v>742</v>
      </c>
      <c r="E201" s="54">
        <v>4</v>
      </c>
      <c r="F201" s="54" t="s">
        <v>668</v>
      </c>
      <c r="G201" s="54" t="s">
        <v>670</v>
      </c>
      <c r="H201" s="89">
        <v>43646</v>
      </c>
      <c r="I201" s="54" t="s">
        <v>962</v>
      </c>
      <c r="J201" s="2">
        <v>1</v>
      </c>
    </row>
    <row r="202" spans="1:10">
      <c r="D202" s="135"/>
      <c r="E202" s="54">
        <v>5</v>
      </c>
      <c r="J202" s="2">
        <v>1</v>
      </c>
    </row>
    <row r="203" spans="1:10">
      <c r="B203" s="54" t="s">
        <v>834</v>
      </c>
      <c r="C203" s="54">
        <v>54</v>
      </c>
      <c r="D203" s="54" t="s">
        <v>742</v>
      </c>
      <c r="E203" s="54">
        <v>1</v>
      </c>
      <c r="F203" s="54" t="s">
        <v>665</v>
      </c>
      <c r="G203" s="54" t="s">
        <v>667</v>
      </c>
      <c r="H203" s="89">
        <v>43725</v>
      </c>
      <c r="I203" s="54" t="s">
        <v>938</v>
      </c>
      <c r="J203" s="2">
        <v>1</v>
      </c>
    </row>
    <row r="204" spans="1:10">
      <c r="B204" s="54" t="s">
        <v>733</v>
      </c>
      <c r="C204" s="54">
        <v>54</v>
      </c>
      <c r="D204" s="135" t="s">
        <v>742</v>
      </c>
      <c r="E204" s="54">
        <v>6</v>
      </c>
      <c r="F204" s="54" t="s">
        <v>674</v>
      </c>
      <c r="G204" s="54" t="s">
        <v>676</v>
      </c>
      <c r="H204" s="89">
        <v>43554</v>
      </c>
      <c r="I204" s="54" t="s">
        <v>978</v>
      </c>
      <c r="J204" s="2">
        <v>1</v>
      </c>
    </row>
    <row r="205" spans="1:10">
      <c r="B205" s="54" t="s">
        <v>728</v>
      </c>
      <c r="C205" s="54">
        <v>54</v>
      </c>
      <c r="D205" s="135" t="s">
        <v>742</v>
      </c>
      <c r="E205" s="54">
        <v>2</v>
      </c>
      <c r="F205" s="54" t="s">
        <v>657</v>
      </c>
      <c r="G205" s="54" t="s">
        <v>659</v>
      </c>
      <c r="H205" s="89">
        <v>43725</v>
      </c>
      <c r="I205" s="54" t="s">
        <v>880</v>
      </c>
      <c r="J205" s="2">
        <v>1</v>
      </c>
    </row>
    <row r="206" spans="1:10">
      <c r="A206" s="54" t="s">
        <v>533</v>
      </c>
      <c r="B206" s="54" t="s">
        <v>725</v>
      </c>
      <c r="C206" s="54">
        <v>54</v>
      </c>
      <c r="D206" s="135" t="s">
        <v>747</v>
      </c>
      <c r="E206" s="54">
        <v>4</v>
      </c>
      <c r="F206" s="54" t="s">
        <v>660</v>
      </c>
      <c r="G206" s="54" t="s">
        <v>659</v>
      </c>
      <c r="H206" s="89">
        <v>43725</v>
      </c>
      <c r="I206" s="54" t="s">
        <v>932</v>
      </c>
      <c r="J206" s="2">
        <v>1</v>
      </c>
    </row>
    <row r="207" spans="1:10">
      <c r="B207" s="54" t="s">
        <v>834</v>
      </c>
      <c r="C207" s="54">
        <v>54</v>
      </c>
      <c r="D207" s="135" t="s">
        <v>747</v>
      </c>
      <c r="E207" s="54">
        <v>1</v>
      </c>
      <c r="F207" s="54" t="s">
        <v>651</v>
      </c>
      <c r="G207" s="54" t="s">
        <v>653</v>
      </c>
      <c r="H207" s="89">
        <v>43725</v>
      </c>
      <c r="I207" s="54" t="s">
        <v>936</v>
      </c>
      <c r="J207" s="2">
        <v>1</v>
      </c>
    </row>
    <row r="208" spans="1:10">
      <c r="D208" s="135"/>
      <c r="E208" s="54">
        <v>2</v>
      </c>
      <c r="F208" s="54" t="s">
        <v>654</v>
      </c>
      <c r="G208" s="54" t="s">
        <v>656</v>
      </c>
      <c r="H208" s="89">
        <v>43725</v>
      </c>
      <c r="I208" s="54" t="s">
        <v>937</v>
      </c>
      <c r="J208" s="2">
        <v>1</v>
      </c>
    </row>
    <row r="209" spans="1:10">
      <c r="B209" s="54" t="s">
        <v>730</v>
      </c>
      <c r="C209" s="54">
        <v>54</v>
      </c>
      <c r="D209" s="135" t="s">
        <v>747</v>
      </c>
      <c r="E209" s="54">
        <v>5</v>
      </c>
      <c r="J209" s="2">
        <v>1</v>
      </c>
    </row>
    <row r="210" spans="1:10">
      <c r="B210" s="54" t="s">
        <v>728</v>
      </c>
      <c r="C210" s="54">
        <v>54</v>
      </c>
      <c r="D210" s="135" t="s">
        <v>747</v>
      </c>
      <c r="E210" s="54">
        <v>3</v>
      </c>
      <c r="F210" s="54" t="s">
        <v>657</v>
      </c>
      <c r="G210" s="54" t="s">
        <v>659</v>
      </c>
      <c r="H210" s="89">
        <v>43725</v>
      </c>
      <c r="I210" s="54" t="s">
        <v>880</v>
      </c>
      <c r="J210" s="2">
        <v>1</v>
      </c>
    </row>
    <row r="211" spans="1:10">
      <c r="A211" s="54" t="s">
        <v>104</v>
      </c>
      <c r="D211"/>
      <c r="E211"/>
      <c r="J211" s="2">
        <v>11</v>
      </c>
    </row>
    <row r="212" spans="1:10">
      <c r="D212"/>
      <c r="E212"/>
    </row>
    <row r="213" spans="1:10">
      <c r="D213"/>
      <c r="E213"/>
    </row>
    <row r="214" spans="1:10">
      <c r="D214"/>
      <c r="E214"/>
    </row>
    <row r="215" spans="1:10">
      <c r="D215"/>
      <c r="E215"/>
    </row>
    <row r="216" spans="1:10">
      <c r="D216"/>
      <c r="E216"/>
    </row>
    <row r="217" spans="1:10" ht="23.25">
      <c r="A217" s="92" t="s">
        <v>859</v>
      </c>
      <c r="D217"/>
      <c r="E217"/>
    </row>
    <row r="218" spans="1:10">
      <c r="B218" s="54"/>
      <c r="C218" s="54"/>
      <c r="F218" s="54"/>
      <c r="G218" s="54"/>
      <c r="H218" s="54"/>
    </row>
    <row r="219" spans="1:10">
      <c r="A219" s="55" t="s">
        <v>145</v>
      </c>
      <c r="B219" s="54" t="s">
        <v>149</v>
      </c>
      <c r="C219" s="54"/>
      <c r="F219" s="54"/>
      <c r="G219" s="54"/>
      <c r="H219" s="54"/>
    </row>
    <row r="220" spans="1:10">
      <c r="A220" s="55" t="s">
        <v>144</v>
      </c>
      <c r="B220" s="54" t="s">
        <v>149</v>
      </c>
      <c r="C220" s="54"/>
      <c r="F220" s="54"/>
      <c r="G220" s="54"/>
      <c r="H220" s="54"/>
    </row>
    <row r="221" spans="1:10">
      <c r="A221" s="54"/>
      <c r="B221" s="54"/>
      <c r="C221" s="54"/>
      <c r="F221" s="54"/>
      <c r="G221" s="54"/>
      <c r="H221" s="54" t="s">
        <v>868</v>
      </c>
    </row>
    <row r="222" spans="1:10">
      <c r="A222" s="55" t="s">
        <v>525</v>
      </c>
      <c r="D222"/>
      <c r="E222"/>
      <c r="H222" s="54"/>
    </row>
    <row r="223" spans="1:10">
      <c r="A223" s="102" t="s">
        <v>34</v>
      </c>
      <c r="B223" s="102" t="s">
        <v>121</v>
      </c>
      <c r="C223" s="102" t="s">
        <v>124</v>
      </c>
      <c r="D223" s="102" t="s">
        <v>127</v>
      </c>
      <c r="E223" s="102" t="s">
        <v>143</v>
      </c>
      <c r="F223" s="102" t="s">
        <v>128</v>
      </c>
      <c r="G223" t="s">
        <v>853</v>
      </c>
      <c r="H223" s="121" t="s">
        <v>868</v>
      </c>
    </row>
    <row r="224" spans="1:10" ht="105">
      <c r="A224" s="71" t="s">
        <v>731</v>
      </c>
      <c r="B224" s="144">
        <v>293</v>
      </c>
      <c r="C224" s="144" t="s">
        <v>288</v>
      </c>
      <c r="D224" s="144">
        <v>1</v>
      </c>
      <c r="E224" s="144">
        <v>75</v>
      </c>
      <c r="F224" s="147" t="s">
        <v>285</v>
      </c>
      <c r="G224" s="141">
        <v>1</v>
      </c>
      <c r="H224" s="117" t="s">
        <v>963</v>
      </c>
    </row>
    <row r="225" spans="1:14" ht="195">
      <c r="A225" s="124" t="s">
        <v>737</v>
      </c>
      <c r="B225" s="145">
        <v>72</v>
      </c>
      <c r="C225" s="145" t="s">
        <v>155</v>
      </c>
      <c r="D225" s="54">
        <v>1</v>
      </c>
      <c r="E225" s="144">
        <v>87</v>
      </c>
      <c r="F225" s="147" t="s">
        <v>152</v>
      </c>
      <c r="G225" s="142">
        <v>1</v>
      </c>
      <c r="H225" s="117" t="s">
        <v>964</v>
      </c>
    </row>
    <row r="226" spans="1:14" ht="409.5">
      <c r="A226" s="148"/>
      <c r="B226" s="146"/>
      <c r="C226" s="146" t="s">
        <v>321</v>
      </c>
      <c r="D226" s="54">
        <v>1</v>
      </c>
      <c r="E226" s="144">
        <v>90</v>
      </c>
      <c r="F226" s="147" t="s">
        <v>324</v>
      </c>
      <c r="G226" s="143">
        <v>1</v>
      </c>
      <c r="H226" s="117" t="s">
        <v>965</v>
      </c>
    </row>
    <row r="227" spans="1:14">
      <c r="A227" s="88" t="s">
        <v>104</v>
      </c>
      <c r="B227" s="88"/>
      <c r="C227" s="88"/>
      <c r="D227" s="88"/>
      <c r="E227" s="88"/>
      <c r="F227" s="88"/>
      <c r="G227" s="2">
        <v>3</v>
      </c>
      <c r="H227" s="125"/>
    </row>
    <row r="228" spans="1:14">
      <c r="D228"/>
      <c r="E228"/>
      <c r="H228" s="120"/>
    </row>
    <row r="229" spans="1:14">
      <c r="D229"/>
      <c r="E229"/>
    </row>
    <row r="230" spans="1:14">
      <c r="D230"/>
      <c r="E230"/>
    </row>
    <row r="231" spans="1:14" ht="60">
      <c r="D231"/>
      <c r="E231"/>
      <c r="H231" s="111" t="s">
        <v>34</v>
      </c>
      <c r="I231" s="111" t="s">
        <v>970</v>
      </c>
      <c r="J231" s="111" t="s">
        <v>966</v>
      </c>
      <c r="K231" s="111" t="s">
        <v>967</v>
      </c>
      <c r="L231" s="111" t="s">
        <v>968</v>
      </c>
      <c r="M231" s="111" t="s">
        <v>969</v>
      </c>
      <c r="N231" s="126" t="s">
        <v>868</v>
      </c>
    </row>
    <row r="232" spans="1:14" ht="75">
      <c r="D232"/>
      <c r="E232"/>
      <c r="H232" s="127" t="s">
        <v>731</v>
      </c>
      <c r="I232" s="111">
        <v>293</v>
      </c>
      <c r="J232" s="111" t="s">
        <v>288</v>
      </c>
      <c r="K232" s="111">
        <v>1</v>
      </c>
      <c r="L232" s="111">
        <v>75</v>
      </c>
      <c r="M232" s="117" t="s">
        <v>285</v>
      </c>
      <c r="N232" s="117" t="s">
        <v>963</v>
      </c>
    </row>
    <row r="233" spans="1:14" ht="60">
      <c r="D233"/>
      <c r="E233"/>
      <c r="H233" s="224" t="s">
        <v>737</v>
      </c>
      <c r="I233" s="111">
        <v>72</v>
      </c>
      <c r="J233" s="111" t="s">
        <v>155</v>
      </c>
      <c r="K233" s="51">
        <v>1</v>
      </c>
      <c r="L233" s="111">
        <v>87</v>
      </c>
      <c r="M233" s="117" t="s">
        <v>152</v>
      </c>
      <c r="N233" s="117" t="s">
        <v>964</v>
      </c>
    </row>
    <row r="234" spans="1:14" ht="135">
      <c r="D234"/>
      <c r="E234"/>
      <c r="H234" s="225"/>
      <c r="I234" s="111"/>
      <c r="J234" s="111" t="s">
        <v>321</v>
      </c>
      <c r="K234" s="51">
        <v>1</v>
      </c>
      <c r="L234" s="111">
        <v>90</v>
      </c>
      <c r="M234" s="117" t="s">
        <v>324</v>
      </c>
      <c r="N234" s="117" t="s">
        <v>965</v>
      </c>
    </row>
    <row r="235" spans="1:14">
      <c r="D235"/>
      <c r="E235"/>
    </row>
    <row r="236" spans="1:14">
      <c r="D236"/>
      <c r="E236"/>
    </row>
    <row r="237" spans="1:14">
      <c r="A237" s="54"/>
      <c r="B237" s="54"/>
      <c r="D237"/>
      <c r="E237"/>
    </row>
    <row r="238" spans="1:14">
      <c r="A238" s="54"/>
      <c r="B238" s="54"/>
      <c r="D238"/>
      <c r="E238"/>
    </row>
    <row r="239" spans="1:14">
      <c r="A239" s="74" t="s">
        <v>981</v>
      </c>
      <c r="B239" s="74" t="s">
        <v>966</v>
      </c>
      <c r="C239" s="74" t="s">
        <v>34</v>
      </c>
      <c r="D239" s="74" t="s">
        <v>982</v>
      </c>
      <c r="E239"/>
    </row>
    <row r="240" spans="1:14">
      <c r="A240" s="51">
        <v>48</v>
      </c>
      <c r="B240" s="51" t="s">
        <v>508</v>
      </c>
      <c r="C240" s="150" t="s">
        <v>726</v>
      </c>
      <c r="D240" s="68" t="s">
        <v>185</v>
      </c>
      <c r="E240"/>
    </row>
    <row r="241" spans="1:5">
      <c r="A241" s="51">
        <v>48</v>
      </c>
      <c r="B241" s="51" t="s">
        <v>501</v>
      </c>
      <c r="C241" s="150" t="s">
        <v>726</v>
      </c>
      <c r="D241" s="68" t="s">
        <v>185</v>
      </c>
      <c r="E241"/>
    </row>
    <row r="242" spans="1:5">
      <c r="A242" s="51">
        <v>48</v>
      </c>
      <c r="B242" s="51" t="s">
        <v>495</v>
      </c>
      <c r="C242" s="150" t="s">
        <v>726</v>
      </c>
      <c r="D242" s="68" t="s">
        <v>185</v>
      </c>
      <c r="E242"/>
    </row>
    <row r="243" spans="1:5" ht="30">
      <c r="A243" s="51">
        <v>802</v>
      </c>
      <c r="B243" s="51" t="s">
        <v>483</v>
      </c>
      <c r="C243" s="150" t="s">
        <v>737</v>
      </c>
      <c r="D243" s="68" t="s">
        <v>185</v>
      </c>
      <c r="E243"/>
    </row>
    <row r="244" spans="1:5">
      <c r="A244" s="51">
        <v>48</v>
      </c>
      <c r="B244" s="51" t="s">
        <v>451</v>
      </c>
      <c r="C244" s="151" t="s">
        <v>446</v>
      </c>
      <c r="D244" s="68" t="s">
        <v>185</v>
      </c>
      <c r="E244"/>
    </row>
    <row r="245" spans="1:5" ht="25.5">
      <c r="A245" s="51">
        <v>48</v>
      </c>
      <c r="B245" s="51" t="s">
        <v>407</v>
      </c>
      <c r="C245" s="151" t="s">
        <v>736</v>
      </c>
      <c r="D245" s="68" t="s">
        <v>185</v>
      </c>
      <c r="E245"/>
    </row>
    <row r="246" spans="1:5" ht="25.5">
      <c r="A246" s="51">
        <v>72</v>
      </c>
      <c r="B246" s="51" t="s">
        <v>321</v>
      </c>
      <c r="C246" s="151" t="s">
        <v>737</v>
      </c>
      <c r="D246" s="68" t="s">
        <v>149</v>
      </c>
      <c r="E246"/>
    </row>
    <row r="247" spans="1:5" ht="25.5">
      <c r="A247" s="51">
        <v>79</v>
      </c>
      <c r="B247" s="51" t="s">
        <v>315</v>
      </c>
      <c r="C247" s="151" t="s">
        <v>736</v>
      </c>
      <c r="D247" s="68" t="s">
        <v>185</v>
      </c>
      <c r="E247"/>
    </row>
    <row r="248" spans="1:5" ht="25.5">
      <c r="A248" s="51">
        <v>79</v>
      </c>
      <c r="B248" s="51" t="s">
        <v>312</v>
      </c>
      <c r="C248" s="151" t="s">
        <v>736</v>
      </c>
      <c r="D248" s="68" t="s">
        <v>185</v>
      </c>
      <c r="E248"/>
    </row>
    <row r="249" spans="1:5" ht="25.5">
      <c r="A249" s="51">
        <v>293</v>
      </c>
      <c r="B249" s="51" t="s">
        <v>294</v>
      </c>
      <c r="C249" s="151" t="s">
        <v>737</v>
      </c>
      <c r="D249" s="68" t="s">
        <v>185</v>
      </c>
      <c r="E249"/>
    </row>
    <row r="250" spans="1:5" ht="25.5">
      <c r="A250" s="51">
        <v>293</v>
      </c>
      <c r="B250" s="51" t="s">
        <v>288</v>
      </c>
      <c r="C250" s="151" t="s">
        <v>731</v>
      </c>
      <c r="D250" s="68" t="s">
        <v>149</v>
      </c>
      <c r="E250"/>
    </row>
    <row r="251" spans="1:5" ht="25.5">
      <c r="A251" s="51">
        <v>293</v>
      </c>
      <c r="B251" s="51" t="s">
        <v>283</v>
      </c>
      <c r="C251" s="151" t="s">
        <v>737</v>
      </c>
      <c r="D251" s="68" t="s">
        <v>185</v>
      </c>
      <c r="E251"/>
    </row>
    <row r="252" spans="1:5" ht="25.5">
      <c r="A252" s="51">
        <v>79</v>
      </c>
      <c r="B252" s="51" t="s">
        <v>191</v>
      </c>
      <c r="C252" s="151" t="s">
        <v>736</v>
      </c>
      <c r="D252" s="68" t="s">
        <v>185</v>
      </c>
      <c r="E252"/>
    </row>
    <row r="253" spans="1:5" ht="25.5">
      <c r="A253" s="65">
        <v>72</v>
      </c>
      <c r="B253" s="51" t="s">
        <v>155</v>
      </c>
      <c r="C253" s="151" t="s">
        <v>737</v>
      </c>
      <c r="D253" s="68" t="s">
        <v>149</v>
      </c>
      <c r="E253"/>
    </row>
    <row r="254" spans="1:5">
      <c r="A254" s="54"/>
      <c r="B254" s="54"/>
      <c r="D254"/>
      <c r="E254"/>
    </row>
    <row r="255" spans="1:5">
      <c r="A255" s="73" t="s">
        <v>980</v>
      </c>
      <c r="B255" s="73" t="s">
        <v>983</v>
      </c>
      <c r="C255" s="73" t="s">
        <v>969</v>
      </c>
      <c r="D255" s="74" t="s">
        <v>984</v>
      </c>
      <c r="E255"/>
    </row>
    <row r="256" spans="1:5" ht="114.75">
      <c r="A256" s="51">
        <v>72</v>
      </c>
      <c r="B256" s="139" t="s">
        <v>321</v>
      </c>
      <c r="C256" s="52" t="s">
        <v>324</v>
      </c>
      <c r="D256" s="112">
        <v>90</v>
      </c>
      <c r="E256"/>
    </row>
    <row r="257" spans="1:5" ht="38.25">
      <c r="A257" s="51">
        <v>293</v>
      </c>
      <c r="B257" s="139" t="s">
        <v>288</v>
      </c>
      <c r="C257" s="52" t="s">
        <v>285</v>
      </c>
      <c r="D257" s="112">
        <v>75</v>
      </c>
      <c r="E257"/>
    </row>
    <row r="258" spans="1:5" ht="51">
      <c r="A258" s="65">
        <v>72</v>
      </c>
      <c r="B258" s="139" t="s">
        <v>155</v>
      </c>
      <c r="C258" s="52" t="s">
        <v>152</v>
      </c>
      <c r="D258" s="112">
        <v>87</v>
      </c>
      <c r="E258"/>
    </row>
    <row r="259" spans="1:5">
      <c r="A259" s="54"/>
      <c r="B259" s="54"/>
      <c r="D259"/>
      <c r="E259"/>
    </row>
    <row r="260" spans="1:5">
      <c r="A260" s="54"/>
      <c r="B260" s="54"/>
      <c r="D260"/>
      <c r="E260"/>
    </row>
    <row r="261" spans="1:5">
      <c r="A261" s="54"/>
      <c r="B261" s="54"/>
      <c r="D261"/>
      <c r="E261"/>
    </row>
    <row r="262" spans="1:5">
      <c r="A262" s="54"/>
      <c r="B262" s="54"/>
      <c r="D262"/>
      <c r="E262"/>
    </row>
    <row r="263" spans="1:5">
      <c r="A263" s="54"/>
      <c r="B263" s="54"/>
      <c r="D263"/>
      <c r="E263"/>
    </row>
    <row r="264" spans="1:5">
      <c r="A264" s="54"/>
      <c r="B264" s="54"/>
      <c r="D264"/>
      <c r="E264"/>
    </row>
    <row r="265" spans="1:5">
      <c r="A265" s="54"/>
      <c r="B265" s="54"/>
      <c r="D265"/>
      <c r="E265"/>
    </row>
    <row r="266" spans="1:5">
      <c r="D266"/>
      <c r="E266"/>
    </row>
    <row r="267" spans="1:5">
      <c r="D267"/>
      <c r="E267"/>
    </row>
    <row r="268" spans="1:5">
      <c r="D268"/>
      <c r="E268"/>
    </row>
    <row r="269" spans="1:5">
      <c r="D269"/>
      <c r="E269"/>
    </row>
    <row r="270" spans="1:5">
      <c r="D270"/>
      <c r="E270"/>
    </row>
    <row r="271" spans="1:5">
      <c r="D271"/>
      <c r="E271"/>
    </row>
    <row r="272" spans="1:5">
      <c r="D272"/>
      <c r="E272"/>
    </row>
    <row r="273" spans="4:5">
      <c r="D273"/>
      <c r="E273"/>
    </row>
    <row r="274" spans="4:5">
      <c r="D274"/>
      <c r="E274"/>
    </row>
    <row r="275" spans="4:5">
      <c r="D275"/>
      <c r="E275"/>
    </row>
    <row r="276" spans="4:5">
      <c r="D276"/>
      <c r="E276"/>
    </row>
    <row r="277" spans="4:5">
      <c r="D277"/>
      <c r="E277"/>
    </row>
    <row r="278" spans="4:5">
      <c r="D278"/>
      <c r="E278"/>
    </row>
    <row r="279" spans="4:5">
      <c r="D279"/>
      <c r="E279"/>
    </row>
    <row r="280" spans="4:5">
      <c r="D280"/>
      <c r="E280"/>
    </row>
    <row r="281" spans="4:5">
      <c r="D281"/>
      <c r="E281"/>
    </row>
    <row r="282" spans="4:5">
      <c r="D282"/>
      <c r="E282"/>
    </row>
    <row r="283" spans="4:5">
      <c r="D283"/>
      <c r="E283"/>
    </row>
    <row r="284" spans="4:5">
      <c r="D284"/>
      <c r="E284"/>
    </row>
    <row r="285" spans="4:5">
      <c r="D285"/>
      <c r="E285"/>
    </row>
    <row r="286" spans="4:5">
      <c r="D286"/>
      <c r="E286"/>
    </row>
    <row r="287" spans="4:5">
      <c r="D287"/>
      <c r="E287"/>
    </row>
    <row r="288" spans="4:5">
      <c r="D288"/>
      <c r="E288"/>
    </row>
    <row r="289" spans="4:5">
      <c r="D289"/>
      <c r="E289"/>
    </row>
    <row r="290" spans="4:5">
      <c r="D290"/>
      <c r="E290"/>
    </row>
    <row r="291" spans="4:5">
      <c r="D291"/>
      <c r="E291"/>
    </row>
    <row r="292" spans="4:5">
      <c r="D292"/>
      <c r="E292"/>
    </row>
    <row r="293" spans="4:5">
      <c r="D293"/>
      <c r="E293"/>
    </row>
    <row r="294" spans="4:5">
      <c r="D294"/>
      <c r="E294"/>
    </row>
    <row r="295" spans="4:5">
      <c r="D295"/>
      <c r="E295"/>
    </row>
    <row r="296" spans="4:5">
      <c r="D296"/>
      <c r="E296"/>
    </row>
    <row r="297" spans="4:5">
      <c r="D297"/>
      <c r="E297"/>
    </row>
    <row r="298" spans="4:5">
      <c r="D298"/>
      <c r="E298"/>
    </row>
    <row r="299" spans="4:5">
      <c r="D299"/>
      <c r="E299"/>
    </row>
    <row r="300" spans="4:5">
      <c r="D300"/>
      <c r="E300"/>
    </row>
    <row r="301" spans="4:5">
      <c r="D301"/>
      <c r="E301"/>
    </row>
    <row r="302" spans="4:5">
      <c r="D302"/>
      <c r="E302"/>
    </row>
    <row r="303" spans="4:5">
      <c r="D303"/>
      <c r="E303"/>
    </row>
    <row r="304" spans="4:5">
      <c r="D304"/>
      <c r="E304"/>
    </row>
    <row r="305" spans="4:5">
      <c r="D305"/>
      <c r="E305"/>
    </row>
    <row r="306" spans="4:5">
      <c r="D306"/>
      <c r="E306"/>
    </row>
    <row r="307" spans="4:5">
      <c r="D307"/>
      <c r="E307"/>
    </row>
    <row r="308" spans="4:5">
      <c r="D308"/>
      <c r="E308"/>
    </row>
    <row r="309" spans="4:5">
      <c r="D309"/>
      <c r="E309"/>
    </row>
    <row r="310" spans="4:5">
      <c r="D310"/>
      <c r="E310"/>
    </row>
    <row r="311" spans="4:5">
      <c r="D311"/>
      <c r="E311"/>
    </row>
    <row r="312" spans="4:5">
      <c r="D312"/>
      <c r="E312"/>
    </row>
    <row r="313" spans="4:5">
      <c r="D313"/>
      <c r="E313"/>
    </row>
    <row r="314" spans="4:5">
      <c r="D314"/>
      <c r="E314"/>
    </row>
    <row r="315" spans="4:5">
      <c r="D315"/>
      <c r="E315"/>
    </row>
    <row r="316" spans="4:5">
      <c r="D316"/>
      <c r="E316"/>
    </row>
    <row r="317" spans="4:5">
      <c r="D317"/>
      <c r="E317"/>
    </row>
    <row r="318" spans="4:5">
      <c r="D318"/>
      <c r="E318"/>
    </row>
    <row r="319" spans="4:5">
      <c r="D319"/>
      <c r="E319"/>
    </row>
    <row r="320" spans="4:5">
      <c r="D320"/>
      <c r="E320"/>
    </row>
    <row r="321" spans="4:5">
      <c r="D321"/>
      <c r="E321"/>
    </row>
    <row r="322" spans="4:5">
      <c r="D322"/>
      <c r="E322"/>
    </row>
    <row r="323" spans="4:5">
      <c r="D323"/>
      <c r="E323"/>
    </row>
    <row r="324" spans="4:5">
      <c r="D324"/>
      <c r="E324"/>
    </row>
    <row r="325" spans="4:5">
      <c r="D325"/>
      <c r="E325"/>
    </row>
    <row r="326" spans="4:5">
      <c r="D326"/>
      <c r="E326"/>
    </row>
    <row r="327" spans="4:5">
      <c r="D327"/>
      <c r="E327"/>
    </row>
    <row r="328" spans="4:5">
      <c r="D328"/>
      <c r="E328"/>
    </row>
    <row r="329" spans="4:5">
      <c r="D329"/>
      <c r="E329"/>
    </row>
    <row r="330" spans="4:5">
      <c r="D330"/>
      <c r="E330"/>
    </row>
    <row r="331" spans="4:5">
      <c r="D331"/>
      <c r="E331"/>
    </row>
    <row r="332" spans="4:5">
      <c r="D332"/>
      <c r="E332"/>
    </row>
    <row r="333" spans="4:5">
      <c r="D333"/>
      <c r="E333"/>
    </row>
    <row r="334" spans="4:5">
      <c r="D334"/>
      <c r="E334"/>
    </row>
    <row r="335" spans="4:5">
      <c r="D335"/>
      <c r="E335"/>
    </row>
    <row r="336" spans="4:5">
      <c r="D336"/>
      <c r="E336"/>
    </row>
    <row r="337" spans="4:5">
      <c r="D337"/>
      <c r="E337"/>
    </row>
    <row r="338" spans="4:5">
      <c r="D338"/>
      <c r="E338"/>
    </row>
    <row r="339" spans="4:5">
      <c r="D339"/>
      <c r="E339"/>
    </row>
    <row r="340" spans="4:5">
      <c r="D340"/>
      <c r="E340"/>
    </row>
    <row r="341" spans="4:5">
      <c r="D341"/>
      <c r="E341"/>
    </row>
    <row r="342" spans="4:5">
      <c r="D342"/>
      <c r="E342"/>
    </row>
    <row r="343" spans="4:5">
      <c r="D343"/>
      <c r="E343"/>
    </row>
    <row r="344" spans="4:5">
      <c r="D344"/>
      <c r="E344"/>
    </row>
    <row r="345" spans="4:5">
      <c r="D345"/>
      <c r="E345"/>
    </row>
    <row r="346" spans="4:5">
      <c r="D346"/>
      <c r="E346"/>
    </row>
    <row r="347" spans="4:5">
      <c r="D347"/>
      <c r="E347"/>
    </row>
    <row r="348" spans="4:5">
      <c r="D348"/>
      <c r="E348"/>
    </row>
    <row r="349" spans="4:5">
      <c r="D349"/>
      <c r="E349"/>
    </row>
    <row r="350" spans="4:5">
      <c r="D350"/>
      <c r="E350"/>
    </row>
    <row r="351" spans="4:5">
      <c r="D351"/>
      <c r="E351"/>
    </row>
  </sheetData>
  <mergeCells count="7">
    <mergeCell ref="H159:H160"/>
    <mergeCell ref="H137:H138"/>
    <mergeCell ref="H233:H234"/>
    <mergeCell ref="D191:D192"/>
    <mergeCell ref="A191:A192"/>
    <mergeCell ref="B191:B192"/>
    <mergeCell ref="C191:C192"/>
  </mergeCells>
  <conditionalFormatting sqref="D240:D253">
    <cfRule type="containsText" dxfId="499" priority="3" operator="containsText" text="Cumplida">
      <formula>NOT(ISERROR(SEARCH("Cumplida",D240)))</formula>
    </cfRule>
    <cfRule type="containsText" dxfId="498" priority="4" operator="containsText" text="En ejecución">
      <formula>NOT(ISERROR(SEARCH("En ejecución",D240)))</formula>
    </cfRule>
    <cfRule type="containsText" dxfId="497" priority="5" operator="containsText" text="En revisión por la OCI">
      <formula>NOT(ISERROR(SEARCH("En revisión por la OCI",D240)))</formula>
    </cfRule>
  </conditionalFormatting>
  <conditionalFormatting sqref="D256:D258">
    <cfRule type="iconSet" priority="1">
      <iconSet iconSet="5Arrows">
        <cfvo type="percent" val="0"/>
        <cfvo type="num" val="60"/>
        <cfvo type="num" val="70"/>
        <cfvo type="num" val="80"/>
        <cfvo type="num" val="100"/>
      </iconSet>
    </cfRule>
  </conditionalFormatting>
  <dataValidations count="2">
    <dataValidation type="list" allowBlank="1" showInputMessage="1" showErrorMessage="1" promptTitle="Estado y evaluación entidad" prompt="Solamente ingrese_x000a_En ejecución_x000a_Cumplida_x000a_Incumplida_x000a_En revisión por la OCI" sqref="D240:D253" xr:uid="{95E181E2-1D8D-4231-9337-22DC687D2ACF}">
      <formula1>$AU$2:$AU$6</formula1>
    </dataValidation>
    <dataValidation type="whole" operator="greaterThanOrEqual" allowBlank="1" showInputMessage="1" showErrorMessage="1" sqref="C246 C249" xr:uid="{00000000-0002-0000-0000-000000000000}">
      <formula1>1</formula1>
    </dataValidation>
  </dataValidations>
  <pageMargins left="0.23622047244094491" right="0.23622047244094491" top="0.74803149606299213" bottom="0.74803149606299213" header="0.31496062992125984" footer="0.31496062992125984"/>
  <pageSetup scale="36" orientation="landscape" r:id="rId12"/>
  <drawing r:id="rId13"/>
  <legacyDrawing r:id="rId14"/>
  <extLst>
    <ext xmlns:x14="http://schemas.microsoft.com/office/spreadsheetml/2009/9/main" uri="{78C0D931-6437-407d-A8EE-F0AAD7539E65}">
      <x14:conditionalFormattings>
        <x14:conditionalFormatting xmlns:xm="http://schemas.microsoft.com/office/excel/2006/main">
          <x14:cfRule type="containsText" priority="2" operator="containsText" id="{CCBD05C2-5C5F-4ED5-A951-0D03063C090D}">
            <xm:f>NOT(ISERROR(SEARCH($AU$5,D240)))</xm:f>
            <xm:f>$AU$5</xm:f>
            <x14:dxf>
              <font>
                <b/>
                <i val="0"/>
              </font>
              <fill>
                <patternFill>
                  <bgColor rgb="FFFF0000"/>
                </patternFill>
              </fill>
            </x14:dxf>
          </x14:cfRule>
          <xm:sqref>D240:D253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4" sqref="G24"/>
    </sheetView>
  </sheetViews>
  <sheetFormatPr baseColWidth="10" defaultColWidth="11.42578125" defaultRowHeight="15"/>
  <cols>
    <col min="1" max="2" width="11.42578125" style="3"/>
    <col min="3" max="3" width="17.5703125" style="3" customWidth="1"/>
    <col min="4" max="4" width="28.28515625" style="3" customWidth="1"/>
    <col min="5" max="6" width="11.42578125" style="3"/>
    <col min="7" max="7" width="14.140625" style="3" bestFit="1" customWidth="1"/>
    <col min="8" max="16384" width="11.42578125" style="3"/>
  </cols>
  <sheetData>
    <row r="1" spans="1:17" ht="15.75">
      <c r="A1" s="234" t="s">
        <v>12</v>
      </c>
      <c r="B1" s="234"/>
      <c r="C1" s="234"/>
      <c r="D1" s="234"/>
      <c r="E1" s="234"/>
      <c r="F1" s="234"/>
      <c r="G1" s="234"/>
      <c r="H1" s="234"/>
      <c r="I1" s="234"/>
      <c r="J1" s="234"/>
      <c r="K1" s="234"/>
      <c r="L1" s="234"/>
      <c r="M1" s="234"/>
      <c r="N1" s="234"/>
    </row>
    <row r="2" spans="1:17" ht="15.75">
      <c r="A2" s="234" t="s">
        <v>13</v>
      </c>
      <c r="B2" s="234"/>
      <c r="C2" s="234"/>
      <c r="D2" s="234"/>
      <c r="E2" s="234"/>
      <c r="F2" s="234"/>
      <c r="G2" s="234"/>
      <c r="H2" s="234"/>
      <c r="I2" s="234"/>
      <c r="J2" s="234"/>
      <c r="K2" s="234"/>
      <c r="L2" s="234"/>
      <c r="M2" s="234"/>
      <c r="N2" s="234"/>
    </row>
    <row r="3" spans="1:17" ht="15.75">
      <c r="A3" s="235" t="s">
        <v>14</v>
      </c>
      <c r="B3" s="235"/>
      <c r="C3" s="235"/>
      <c r="D3" s="235"/>
      <c r="E3" s="235"/>
      <c r="F3" s="235"/>
      <c r="G3" s="235"/>
      <c r="H3" s="235"/>
      <c r="I3" s="235"/>
      <c r="J3" s="235"/>
      <c r="K3" s="235"/>
      <c r="L3" s="235"/>
      <c r="M3" s="235"/>
      <c r="N3" s="235"/>
    </row>
    <row r="4" spans="1:17">
      <c r="A4" s="4"/>
      <c r="B4" s="4"/>
      <c r="C4" s="4"/>
      <c r="D4" s="4"/>
      <c r="E4" s="4"/>
      <c r="F4" s="4"/>
      <c r="G4" s="4"/>
      <c r="H4" s="4"/>
      <c r="I4" s="5"/>
      <c r="J4" s="5"/>
      <c r="K4" s="5"/>
      <c r="L4" s="5"/>
      <c r="M4" s="4"/>
      <c r="N4" s="4"/>
    </row>
    <row r="5" spans="1:17" ht="15.75">
      <c r="A5" s="6" t="s">
        <v>15</v>
      </c>
      <c r="B5" s="6"/>
      <c r="C5" s="7"/>
      <c r="D5" s="236" t="s">
        <v>147</v>
      </c>
      <c r="E5" s="236"/>
      <c r="F5" s="236"/>
      <c r="G5" s="236"/>
      <c r="H5" s="236"/>
      <c r="I5" s="236"/>
      <c r="J5" s="8"/>
      <c r="K5" s="8"/>
      <c r="L5" s="8"/>
      <c r="M5" s="9"/>
    </row>
    <row r="6" spans="1:17" ht="15.75">
      <c r="A6" s="6"/>
      <c r="B6" s="6"/>
      <c r="C6" s="7"/>
      <c r="D6" s="233"/>
      <c r="E6" s="233"/>
      <c r="F6" s="233"/>
      <c r="G6" s="233"/>
      <c r="H6" s="233"/>
      <c r="I6" s="233"/>
      <c r="J6" s="10"/>
      <c r="K6" s="10"/>
      <c r="L6" s="10"/>
      <c r="M6" s="11"/>
    </row>
    <row r="7" spans="1:17" ht="15.75">
      <c r="A7" s="6" t="s">
        <v>16</v>
      </c>
      <c r="B7" s="6"/>
      <c r="C7" s="7"/>
      <c r="D7" s="236" t="s">
        <v>523</v>
      </c>
      <c r="E7" s="236"/>
      <c r="F7" s="236"/>
      <c r="G7" s="236"/>
      <c r="H7" s="233"/>
      <c r="I7" s="233"/>
      <c r="J7" s="10"/>
      <c r="K7" s="10"/>
      <c r="L7" s="10"/>
      <c r="M7" s="11"/>
    </row>
    <row r="8" spans="1:17" ht="15.75">
      <c r="A8" s="6"/>
      <c r="B8" s="6"/>
      <c r="C8" s="7"/>
      <c r="D8" s="12"/>
      <c r="E8" s="13"/>
      <c r="F8" s="14"/>
      <c r="G8" s="15"/>
      <c r="H8" s="15"/>
      <c r="I8" s="16"/>
      <c r="J8" s="16"/>
      <c r="K8" s="16"/>
      <c r="L8" s="16"/>
      <c r="M8" s="11"/>
    </row>
    <row r="9" spans="1:17" ht="15.75">
      <c r="A9" s="6" t="s">
        <v>17</v>
      </c>
      <c r="B9" s="6"/>
      <c r="C9" s="7"/>
      <c r="D9" s="232">
        <v>899999062</v>
      </c>
      <c r="E9" s="232"/>
      <c r="F9" s="233"/>
      <c r="G9" s="233"/>
      <c r="H9" s="233"/>
      <c r="I9" s="233"/>
      <c r="J9" s="10"/>
      <c r="K9" s="10"/>
      <c r="L9" s="10"/>
      <c r="M9" s="11"/>
    </row>
    <row r="10" spans="1:17" ht="15.75">
      <c r="A10" s="6"/>
      <c r="B10" s="6"/>
      <c r="C10" s="7"/>
      <c r="D10" s="17"/>
      <c r="E10" s="18"/>
      <c r="F10" s="14"/>
      <c r="G10" s="15"/>
      <c r="H10" s="15"/>
      <c r="I10" s="16"/>
      <c r="J10" s="16"/>
      <c r="K10" s="16"/>
      <c r="L10" s="16"/>
      <c r="M10" s="11"/>
    </row>
    <row r="11" spans="1:17" ht="15.75">
      <c r="A11" s="244" t="s">
        <v>18</v>
      </c>
      <c r="B11" s="244"/>
      <c r="C11" s="244"/>
      <c r="D11" s="236">
        <v>2018</v>
      </c>
      <c r="E11" s="236"/>
      <c r="F11" s="236"/>
      <c r="G11" s="233"/>
      <c r="H11" s="233"/>
      <c r="I11" s="233"/>
      <c r="J11" s="10"/>
      <c r="K11" s="10"/>
      <c r="L11" s="10"/>
      <c r="M11" s="19"/>
    </row>
    <row r="12" spans="1:17" ht="15.75">
      <c r="A12" s="20"/>
      <c r="B12" s="20"/>
      <c r="C12" s="20"/>
      <c r="D12" s="245"/>
      <c r="E12" s="233"/>
      <c r="F12" s="233"/>
      <c r="G12" s="233"/>
      <c r="H12" s="233"/>
      <c r="I12" s="233"/>
      <c r="J12" s="10"/>
      <c r="K12" s="10"/>
      <c r="L12" s="10"/>
      <c r="M12" s="19"/>
    </row>
    <row r="13" spans="1:17" ht="15.75">
      <c r="A13" s="244" t="s">
        <v>19</v>
      </c>
      <c r="B13" s="244"/>
      <c r="C13" s="244"/>
      <c r="D13" s="236" t="s">
        <v>524</v>
      </c>
      <c r="E13" s="236"/>
      <c r="F13" s="236"/>
      <c r="G13" s="236"/>
      <c r="H13" s="236"/>
      <c r="I13" s="236"/>
      <c r="J13" s="8"/>
      <c r="K13" s="8"/>
      <c r="L13" s="8"/>
      <c r="M13" s="4"/>
    </row>
    <row r="14" spans="1:17" ht="15.75">
      <c r="A14" s="20"/>
      <c r="B14" s="20"/>
      <c r="C14" s="20"/>
      <c r="D14" s="8"/>
      <c r="E14" s="8"/>
      <c r="F14" s="14"/>
      <c r="G14" s="21"/>
      <c r="H14" s="21"/>
      <c r="I14" s="22"/>
      <c r="J14" s="22"/>
      <c r="K14" s="22"/>
      <c r="L14" s="22"/>
      <c r="M14" s="4"/>
      <c r="Q14" s="53"/>
    </row>
    <row r="15" spans="1:17" ht="15.75">
      <c r="A15" s="244" t="s">
        <v>20</v>
      </c>
      <c r="B15" s="244"/>
      <c r="C15" s="244"/>
      <c r="D15" s="246">
        <f>'126PE01-PR08-F2'!Y4</f>
        <v>43646</v>
      </c>
      <c r="E15" s="246"/>
      <c r="F15" s="247"/>
      <c r="G15" s="247"/>
      <c r="H15" s="247"/>
      <c r="I15" s="247"/>
      <c r="J15" s="23"/>
      <c r="K15" s="23"/>
      <c r="L15" s="23"/>
      <c r="M15" s="4"/>
      <c r="Q15" s="53"/>
    </row>
    <row r="16" spans="1:17">
      <c r="Q16" s="53"/>
    </row>
    <row r="17" spans="1:17" ht="20.25">
      <c r="A17" s="237"/>
      <c r="B17" s="237"/>
      <c r="C17" s="237"/>
      <c r="D17" s="237"/>
      <c r="E17" s="237"/>
      <c r="F17" s="237"/>
      <c r="G17" s="237"/>
      <c r="H17" s="237"/>
      <c r="I17" s="237"/>
      <c r="J17" s="237"/>
      <c r="K17" s="237"/>
      <c r="L17" s="237"/>
      <c r="M17" s="237"/>
      <c r="N17" s="237"/>
      <c r="Q17" s="53"/>
    </row>
    <row r="18" spans="1:17">
      <c r="C18" s="24"/>
      <c r="D18" s="24"/>
      <c r="E18" s="24"/>
      <c r="F18" s="24"/>
      <c r="G18" s="24"/>
      <c r="H18" s="24"/>
      <c r="I18" s="25"/>
      <c r="J18" s="25"/>
      <c r="K18" s="25"/>
      <c r="L18" s="25"/>
      <c r="M18" s="26"/>
      <c r="Q18" s="53"/>
    </row>
    <row r="19" spans="1:17">
      <c r="C19" s="238" t="s">
        <v>519</v>
      </c>
      <c r="D19" s="239"/>
      <c r="E19" s="239"/>
      <c r="F19" s="239"/>
      <c r="G19" s="239"/>
      <c r="H19" s="240"/>
      <c r="I19" s="25"/>
      <c r="J19" s="25"/>
      <c r="K19" s="25"/>
      <c r="L19" s="25"/>
      <c r="Q19" s="53"/>
    </row>
    <row r="20" spans="1:17">
      <c r="C20" s="241"/>
      <c r="D20" s="242"/>
      <c r="E20" s="242"/>
      <c r="F20" s="242"/>
      <c r="G20" s="242"/>
      <c r="H20" s="243"/>
      <c r="I20" s="25"/>
      <c r="J20" s="25"/>
      <c r="K20" s="25"/>
      <c r="L20" s="25"/>
      <c r="Q20" s="53"/>
    </row>
    <row r="21" spans="1:17">
      <c r="C21" s="241"/>
      <c r="D21" s="242"/>
      <c r="E21" s="242"/>
      <c r="F21" s="242"/>
      <c r="G21" s="242"/>
      <c r="H21" s="243"/>
      <c r="I21" s="25"/>
      <c r="J21" s="25"/>
      <c r="K21" s="25"/>
      <c r="L21" s="25"/>
      <c r="N21" s="27"/>
      <c r="Q21" s="53"/>
    </row>
    <row r="22" spans="1:17" ht="15.75">
      <c r="C22" s="28" t="s">
        <v>21</v>
      </c>
      <c r="D22" s="29"/>
      <c r="E22" s="29"/>
      <c r="F22" s="29"/>
      <c r="G22" s="29"/>
      <c r="H22" s="30"/>
      <c r="I22" s="25"/>
      <c r="J22" s="25"/>
      <c r="K22" s="25"/>
      <c r="L22" s="25"/>
      <c r="N22" s="27"/>
      <c r="Q22" s="53"/>
    </row>
    <row r="23" spans="1:17" ht="15.75">
      <c r="C23" s="28"/>
      <c r="D23" s="29"/>
      <c r="E23" s="29"/>
      <c r="F23" s="29"/>
      <c r="G23" s="29"/>
      <c r="H23" s="30"/>
      <c r="I23" s="25"/>
      <c r="J23" s="25"/>
      <c r="K23" s="25"/>
      <c r="L23" s="25"/>
      <c r="N23" s="31"/>
      <c r="Q23" s="53"/>
    </row>
    <row r="24" spans="1:17" ht="15.75">
      <c r="C24" s="28" t="s">
        <v>22</v>
      </c>
      <c r="D24" s="29"/>
      <c r="E24" s="76" t="s">
        <v>23</v>
      </c>
      <c r="F24" s="77"/>
      <c r="G24" s="78">
        <f>'126PE01-PR08-F2'!Z136</f>
        <v>2693.4285714285706</v>
      </c>
      <c r="H24" s="30"/>
      <c r="Q24" s="53"/>
    </row>
    <row r="25" spans="1:17" ht="15.75">
      <c r="C25" s="28" t="s">
        <v>24</v>
      </c>
      <c r="D25" s="29"/>
      <c r="E25" s="79" t="s">
        <v>25</v>
      </c>
      <c r="F25" s="80"/>
      <c r="G25" s="81">
        <f>'126PE01-PR08-F2'!U136</f>
        <v>4017.4285714285757</v>
      </c>
      <c r="H25" s="30"/>
      <c r="Q25" s="53"/>
    </row>
    <row r="26" spans="1:17" ht="15.75">
      <c r="C26" s="28" t="s">
        <v>106</v>
      </c>
      <c r="D26" s="29"/>
      <c r="E26" s="32" t="s">
        <v>26</v>
      </c>
      <c r="F26" s="33"/>
      <c r="G26" s="47">
        <f>IF('126PE01-PR08-F2'!Y136=0,0,'126PE01-PR08-F2'!Y136/G24)</f>
        <v>0.99163148403521795</v>
      </c>
      <c r="H26" s="34"/>
      <c r="N26" s="35"/>
      <c r="O26" s="35"/>
      <c r="P26" s="35"/>
      <c r="Q26" s="53"/>
    </row>
    <row r="27" spans="1:17" ht="15.75">
      <c r="C27" s="28" t="s">
        <v>27</v>
      </c>
      <c r="D27" s="29"/>
      <c r="E27" s="32" t="s">
        <v>28</v>
      </c>
      <c r="F27" s="33"/>
      <c r="G27" s="47">
        <f>IF('126PE01-PR08-F2'!X136=0,0,'126PE01-PR08-F2'!X136/G25)</f>
        <v>0.80716947585520182</v>
      </c>
      <c r="H27" s="36"/>
      <c r="M27" s="37"/>
      <c r="N27" s="38"/>
      <c r="Q27" s="53"/>
    </row>
    <row r="28" spans="1:17">
      <c r="C28" s="39"/>
      <c r="D28" s="40"/>
      <c r="E28" s="41"/>
      <c r="F28" s="42"/>
      <c r="G28" s="43"/>
      <c r="H28" s="44"/>
      <c r="M28" s="37"/>
      <c r="N28" s="38"/>
      <c r="Q28" s="53"/>
    </row>
    <row r="29" spans="1:17">
      <c r="M29" s="37"/>
      <c r="Q29" s="53"/>
    </row>
    <row r="30" spans="1:17">
      <c r="Q30" s="53"/>
    </row>
    <row r="31" spans="1:17">
      <c r="Q31" s="53"/>
    </row>
    <row r="32" spans="1:17">
      <c r="C32" s="1"/>
      <c r="D32" s="1"/>
      <c r="Q32" s="53"/>
    </row>
    <row r="33" spans="3:17">
      <c r="C33" s="45"/>
      <c r="D33" s="2"/>
      <c r="Q33" s="53"/>
    </row>
    <row r="34" spans="3:17">
      <c r="C34" s="46"/>
      <c r="D34" s="2"/>
      <c r="Q34" s="53"/>
    </row>
    <row r="35" spans="3:17">
      <c r="C35" s="46"/>
      <c r="D35" s="2"/>
      <c r="Q35" s="53"/>
    </row>
    <row r="36" spans="3:17">
      <c r="C36" s="45"/>
      <c r="D36" s="2"/>
      <c r="Q36" s="53"/>
    </row>
    <row r="37" spans="3:17">
      <c r="C37" s="46"/>
      <c r="D37" s="2"/>
      <c r="Q37" s="53"/>
    </row>
    <row r="38" spans="3:17">
      <c r="C38" s="46"/>
      <c r="D38" s="2"/>
      <c r="Q38" s="53"/>
    </row>
    <row r="39" spans="3:17">
      <c r="C39" s="45"/>
      <c r="D39" s="2"/>
      <c r="Q39" s="53"/>
    </row>
    <row r="40" spans="3:17">
      <c r="C40" s="46"/>
      <c r="D40" s="2"/>
      <c r="Q40" s="53"/>
    </row>
    <row r="41" spans="3:17">
      <c r="C41" s="46"/>
      <c r="D41" s="2"/>
      <c r="Q41" s="53"/>
    </row>
    <row r="42" spans="3:17">
      <c r="C42" s="45"/>
      <c r="D42" s="2"/>
      <c r="Q42" s="53"/>
    </row>
    <row r="43" spans="3:17">
      <c r="C43"/>
      <c r="D43"/>
      <c r="Q43" s="53"/>
    </row>
    <row r="44" spans="3:17">
      <c r="C44"/>
      <c r="D44"/>
      <c r="Q44" s="53"/>
    </row>
    <row r="45" spans="3:17">
      <c r="C45"/>
      <c r="D45"/>
      <c r="Q45" s="53"/>
    </row>
    <row r="46" spans="3:17">
      <c r="C46"/>
      <c r="D46"/>
      <c r="Q46" s="53"/>
    </row>
    <row r="47" spans="3:17">
      <c r="C47"/>
      <c r="D47"/>
      <c r="Q47" s="53"/>
    </row>
    <row r="48" spans="3:17">
      <c r="C48"/>
      <c r="D48"/>
      <c r="Q48" s="53"/>
    </row>
    <row r="49" spans="3:17">
      <c r="C49"/>
      <c r="D49"/>
      <c r="Q49" s="53"/>
    </row>
    <row r="50" spans="3:17">
      <c r="Q50" s="53"/>
    </row>
    <row r="51" spans="3:17">
      <c r="Q51" s="53"/>
    </row>
    <row r="52" spans="3:17">
      <c r="Q52" s="53"/>
    </row>
    <row r="53" spans="3:17">
      <c r="Q53" s="53"/>
    </row>
    <row r="54" spans="3:17">
      <c r="Q54" s="53"/>
    </row>
    <row r="55" spans="3:17">
      <c r="Q55" s="53"/>
    </row>
    <row r="56" spans="3:17">
      <c r="Q56" s="53"/>
    </row>
    <row r="57" spans="3:17">
      <c r="Q57" s="53"/>
    </row>
    <row r="58" spans="3:17">
      <c r="Q58" s="53"/>
    </row>
    <row r="59" spans="3:17">
      <c r="Q59" s="53"/>
    </row>
    <row r="60" spans="3:17">
      <c r="Q60" s="53"/>
    </row>
    <row r="61" spans="3:17">
      <c r="Q61" s="53"/>
    </row>
    <row r="62" spans="3:17">
      <c r="Q62" s="53"/>
    </row>
    <row r="63" spans="3:17">
      <c r="Q63" s="53"/>
    </row>
    <row r="64" spans="3:17">
      <c r="Q64" s="53"/>
    </row>
    <row r="65" spans="17:17">
      <c r="Q65" s="53"/>
    </row>
    <row r="66" spans="17:17">
      <c r="Q66" s="53"/>
    </row>
    <row r="67" spans="17:17">
      <c r="Q67" s="53"/>
    </row>
    <row r="68" spans="17:17">
      <c r="Q68" s="53"/>
    </row>
    <row r="69" spans="17:17">
      <c r="Q69" s="53"/>
    </row>
    <row r="70" spans="17:17">
      <c r="Q70" s="53"/>
    </row>
    <row r="71" spans="17:17">
      <c r="Q71" s="53"/>
    </row>
    <row r="72" spans="17:17">
      <c r="Q72" s="53"/>
    </row>
    <row r="73" spans="17:17">
      <c r="Q73" s="53"/>
    </row>
    <row r="74" spans="17:17">
      <c r="Q74" s="53"/>
    </row>
    <row r="75" spans="17:17">
      <c r="Q75" s="53"/>
    </row>
    <row r="76" spans="17:17">
      <c r="Q76" s="53"/>
    </row>
    <row r="77" spans="17:17">
      <c r="Q77" s="53"/>
    </row>
    <row r="78" spans="17:17">
      <c r="Q78" s="53"/>
    </row>
    <row r="79" spans="17:17">
      <c r="Q79" s="53"/>
    </row>
    <row r="80" spans="17:17">
      <c r="Q80" s="53"/>
    </row>
    <row r="81" spans="17:17">
      <c r="Q81" s="53"/>
    </row>
    <row r="82" spans="17:17">
      <c r="Q82" s="53"/>
    </row>
    <row r="83" spans="17:17">
      <c r="Q83" s="53"/>
    </row>
    <row r="84" spans="17:17">
      <c r="Q84" s="53"/>
    </row>
    <row r="85" spans="17:17">
      <c r="Q85" s="53"/>
    </row>
    <row r="86" spans="17:17">
      <c r="Q86" s="53"/>
    </row>
    <row r="87" spans="17:17">
      <c r="Q87" s="53"/>
    </row>
    <row r="88" spans="17:17">
      <c r="Q88" s="53"/>
    </row>
    <row r="89" spans="17:17">
      <c r="Q89" s="53"/>
    </row>
    <row r="90" spans="17:17">
      <c r="Q90" s="53"/>
    </row>
    <row r="91" spans="17:17">
      <c r="Q91" s="53"/>
    </row>
    <row r="92" spans="17:17">
      <c r="Q92" s="53"/>
    </row>
    <row r="93" spans="17:17">
      <c r="Q93" s="53"/>
    </row>
    <row r="94" spans="17:17">
      <c r="Q94" s="53"/>
    </row>
    <row r="95" spans="17:17">
      <c r="Q95" s="53"/>
    </row>
    <row r="96" spans="17:17">
      <c r="Q96" s="53"/>
    </row>
    <row r="97" spans="17:17">
      <c r="Q97" s="53"/>
    </row>
    <row r="98" spans="17:17">
      <c r="Q98" s="53"/>
    </row>
    <row r="99" spans="17:17">
      <c r="Q99" s="53"/>
    </row>
    <row r="100" spans="17:17">
      <c r="Q100" s="53"/>
    </row>
    <row r="101" spans="17:17">
      <c r="Q101" s="53"/>
    </row>
    <row r="102" spans="17:17">
      <c r="Q102" s="53"/>
    </row>
    <row r="103" spans="17:17">
      <c r="Q103" s="53"/>
    </row>
    <row r="104" spans="17:17">
      <c r="Q104" s="53"/>
    </row>
    <row r="105" spans="17:17">
      <c r="Q105" s="53"/>
    </row>
    <row r="106" spans="17:17">
      <c r="Q106" s="53"/>
    </row>
    <row r="107" spans="17:17">
      <c r="Q107" s="53"/>
    </row>
    <row r="108" spans="17:17">
      <c r="Q108" s="53"/>
    </row>
    <row r="109" spans="17:17">
      <c r="Q109" s="53"/>
    </row>
    <row r="110" spans="17:17">
      <c r="Q110" s="53"/>
    </row>
    <row r="111" spans="17:17">
      <c r="Q111" s="53"/>
    </row>
    <row r="112" spans="17:17">
      <c r="Q112" s="53"/>
    </row>
    <row r="113" spans="17:17">
      <c r="Q113" s="53"/>
    </row>
    <row r="114" spans="17:17">
      <c r="Q114" s="53"/>
    </row>
    <row r="115" spans="17:17">
      <c r="Q115" s="53"/>
    </row>
    <row r="116" spans="17:17">
      <c r="Q116" s="53"/>
    </row>
    <row r="117" spans="17:17">
      <c r="Q117" s="53"/>
    </row>
    <row r="118" spans="17:17">
      <c r="Q118" s="53"/>
    </row>
    <row r="119" spans="17:17">
      <c r="Q119" s="53"/>
    </row>
    <row r="120" spans="17:17">
      <c r="Q120" s="53"/>
    </row>
    <row r="121" spans="17:17">
      <c r="Q121" s="53"/>
    </row>
    <row r="122" spans="17:17">
      <c r="Q122" s="53"/>
    </row>
    <row r="123" spans="17:17">
      <c r="Q123" s="53"/>
    </row>
    <row r="124" spans="17:17">
      <c r="Q124" s="53"/>
    </row>
    <row r="125" spans="17:17">
      <c r="Q125" s="53"/>
    </row>
    <row r="126" spans="17:17">
      <c r="Q126" s="53"/>
    </row>
    <row r="127" spans="17:17">
      <c r="Q127" s="53"/>
    </row>
    <row r="128" spans="17:17">
      <c r="Q128" s="53"/>
    </row>
    <row r="129" spans="17:17">
      <c r="Q129" s="53"/>
    </row>
    <row r="130" spans="17:17">
      <c r="Q130" s="53"/>
    </row>
    <row r="131" spans="17:17">
      <c r="Q131" s="53"/>
    </row>
    <row r="132" spans="17:17">
      <c r="Q132" s="53"/>
    </row>
    <row r="133" spans="17:17">
      <c r="Q133" s="53"/>
    </row>
    <row r="134" spans="17:17">
      <c r="Q134" s="53"/>
    </row>
    <row r="135" spans="17:17">
      <c r="Q135" s="53"/>
    </row>
    <row r="136" spans="17:17">
      <c r="Q136" s="53"/>
    </row>
    <row r="137" spans="17:17">
      <c r="Q137" s="53"/>
    </row>
    <row r="138" spans="17:17">
      <c r="Q138" s="53"/>
    </row>
    <row r="139" spans="17:17">
      <c r="Q139" s="53"/>
    </row>
    <row r="140" spans="17:17">
      <c r="Q140" s="53"/>
    </row>
    <row r="141" spans="17:17">
      <c r="Q141" s="53"/>
    </row>
    <row r="142" spans="17:17">
      <c r="Q142" s="53"/>
    </row>
    <row r="143" spans="17:17">
      <c r="Q143" s="53"/>
    </row>
    <row r="144" spans="17:17">
      <c r="Q144" s="53"/>
    </row>
    <row r="145" spans="17:17">
      <c r="Q145" s="53"/>
    </row>
    <row r="146" spans="17:17">
      <c r="Q146" s="53"/>
    </row>
    <row r="147" spans="17:17">
      <c r="Q147" s="53"/>
    </row>
    <row r="148" spans="17:17">
      <c r="Q148" s="53"/>
    </row>
    <row r="149" spans="17:17">
      <c r="Q149" s="53"/>
    </row>
    <row r="150" spans="17:17">
      <c r="Q150" s="53"/>
    </row>
    <row r="151" spans="17:17">
      <c r="Q151" s="53"/>
    </row>
    <row r="152" spans="17:17">
      <c r="Q152" s="53"/>
    </row>
    <row r="153" spans="17:17">
      <c r="Q153" s="53"/>
    </row>
    <row r="154" spans="17:17">
      <c r="Q154" s="53"/>
    </row>
    <row r="155" spans="17:17">
      <c r="Q155" s="53"/>
    </row>
    <row r="156" spans="17:17">
      <c r="Q156" s="53"/>
    </row>
    <row r="157" spans="17:17">
      <c r="Q157" s="53"/>
    </row>
    <row r="158" spans="17:17">
      <c r="Q158" s="53"/>
    </row>
    <row r="159" spans="17:17">
      <c r="Q159" s="53"/>
    </row>
    <row r="160" spans="17:17">
      <c r="Q160" s="53"/>
    </row>
    <row r="161" spans="17:17">
      <c r="Q161" s="53"/>
    </row>
    <row r="162" spans="17:17">
      <c r="Q162" s="53"/>
    </row>
    <row r="163" spans="17:17">
      <c r="Q163" s="53"/>
    </row>
    <row r="164" spans="17:17">
      <c r="Q164" s="53"/>
    </row>
    <row r="165" spans="17:17">
      <c r="Q165" s="53"/>
    </row>
    <row r="166" spans="17:17">
      <c r="Q166" s="53"/>
    </row>
    <row r="167" spans="17:17">
      <c r="Q167" s="53"/>
    </row>
    <row r="168" spans="17:17">
      <c r="Q168" s="53"/>
    </row>
    <row r="169" spans="17:17">
      <c r="Q169" s="53"/>
    </row>
    <row r="170" spans="17:17">
      <c r="Q170" s="53"/>
    </row>
    <row r="171" spans="17:17">
      <c r="Q171" s="53"/>
    </row>
    <row r="172" spans="17:17">
      <c r="Q172" s="53"/>
    </row>
    <row r="173" spans="17:17">
      <c r="Q173" s="53"/>
    </row>
    <row r="174" spans="17:17">
      <c r="Q174" s="53"/>
    </row>
    <row r="175" spans="17:17">
      <c r="Q175" s="53"/>
    </row>
    <row r="176" spans="17:17">
      <c r="Q176" s="53"/>
    </row>
    <row r="177" spans="17:17">
      <c r="Q177" s="53"/>
    </row>
    <row r="178" spans="17:17">
      <c r="Q178" s="53"/>
    </row>
    <row r="179" spans="17:17">
      <c r="Q179" s="53"/>
    </row>
    <row r="180" spans="17:17">
      <c r="Q180" s="53"/>
    </row>
    <row r="181" spans="17:17">
      <c r="Q181" s="53"/>
    </row>
    <row r="182" spans="17:17">
      <c r="Q182" s="53"/>
    </row>
    <row r="183" spans="17:17">
      <c r="Q183" s="53"/>
    </row>
    <row r="184" spans="17:17">
      <c r="Q184" s="53"/>
    </row>
    <row r="185" spans="17:17">
      <c r="Q185" s="53"/>
    </row>
    <row r="186" spans="17:17">
      <c r="Q186" s="53"/>
    </row>
    <row r="187" spans="17:17">
      <c r="Q187" s="53"/>
    </row>
    <row r="188" spans="17:17">
      <c r="Q188" s="53"/>
    </row>
    <row r="189" spans="17:17">
      <c r="Q189" s="53"/>
    </row>
    <row r="190" spans="17:17">
      <c r="Q190" s="53"/>
    </row>
    <row r="191" spans="17:17">
      <c r="Q191" s="53"/>
    </row>
    <row r="192" spans="17:17">
      <c r="Q192" s="53"/>
    </row>
    <row r="193" spans="17:17">
      <c r="Q193" s="53"/>
    </row>
    <row r="194" spans="17:17">
      <c r="Q194" s="53"/>
    </row>
    <row r="195" spans="17:17">
      <c r="Q195" s="53"/>
    </row>
    <row r="196" spans="17:17">
      <c r="Q196" s="53"/>
    </row>
    <row r="197" spans="17:17">
      <c r="Q197" s="53"/>
    </row>
    <row r="198" spans="17:17">
      <c r="Q198" s="53"/>
    </row>
    <row r="199" spans="17:17">
      <c r="Q199" s="53"/>
    </row>
    <row r="200" spans="17:17">
      <c r="Q200" s="53"/>
    </row>
    <row r="201" spans="17:17">
      <c r="Q201" s="53"/>
    </row>
    <row r="202" spans="17:17">
      <c r="Q202" s="53"/>
    </row>
    <row r="203" spans="17:17">
      <c r="Q203" s="53"/>
    </row>
    <row r="204" spans="17:17">
      <c r="Q204" s="53"/>
    </row>
    <row r="205" spans="17:17">
      <c r="Q205" s="53"/>
    </row>
    <row r="206" spans="17:17">
      <c r="Q206" s="53"/>
    </row>
    <row r="207" spans="17:17">
      <c r="Q207" s="53"/>
    </row>
    <row r="208" spans="17:17">
      <c r="Q208" s="53"/>
    </row>
    <row r="209" spans="17:17">
      <c r="Q209" s="53"/>
    </row>
    <row r="210" spans="17:17">
      <c r="Q210" s="53"/>
    </row>
    <row r="211" spans="17:17">
      <c r="Q211" s="53"/>
    </row>
    <row r="212" spans="17:17">
      <c r="Q212" s="53"/>
    </row>
    <row r="213" spans="17:17">
      <c r="Q213" s="53"/>
    </row>
    <row r="214" spans="17:17">
      <c r="Q214" s="53"/>
    </row>
    <row r="215" spans="17:17">
      <c r="Q215" s="53"/>
    </row>
    <row r="216" spans="17:17">
      <c r="Q216" s="53"/>
    </row>
    <row r="217" spans="17:17">
      <c r="Q217" s="53"/>
    </row>
    <row r="218" spans="17:17">
      <c r="Q218" s="53"/>
    </row>
    <row r="219" spans="17:17">
      <c r="Q219" s="53"/>
    </row>
    <row r="220" spans="17:17">
      <c r="Q220" s="53"/>
    </row>
    <row r="221" spans="17:17">
      <c r="Q221" s="53"/>
    </row>
    <row r="222" spans="17:17">
      <c r="Q222" s="53"/>
    </row>
    <row r="223" spans="17:17">
      <c r="Q223" s="53"/>
    </row>
    <row r="224" spans="17:17">
      <c r="Q224" s="53"/>
    </row>
    <row r="225" spans="17:17">
      <c r="Q225" s="53"/>
    </row>
    <row r="226" spans="17:17">
      <c r="Q226" s="53"/>
    </row>
    <row r="227" spans="17:17">
      <c r="Q227" s="53"/>
    </row>
    <row r="228" spans="17:17">
      <c r="Q228" s="53"/>
    </row>
    <row r="229" spans="17:17">
      <c r="Q229" s="53"/>
    </row>
    <row r="230" spans="17:17">
      <c r="Q230" s="53"/>
    </row>
    <row r="231" spans="17:17">
      <c r="Q231" s="53"/>
    </row>
    <row r="232" spans="17:17">
      <c r="Q232" s="53"/>
    </row>
    <row r="233" spans="17:17">
      <c r="Q233" s="53"/>
    </row>
    <row r="234" spans="17:17">
      <c r="Q234" s="53"/>
    </row>
    <row r="235" spans="17:17">
      <c r="Q235" s="53"/>
    </row>
    <row r="236" spans="17:17">
      <c r="Q236" s="53"/>
    </row>
    <row r="237" spans="17:17">
      <c r="Q237" s="53"/>
    </row>
    <row r="238" spans="17:17">
      <c r="Q238" s="53"/>
    </row>
    <row r="239" spans="17:17">
      <c r="Q239" s="53"/>
    </row>
    <row r="240" spans="17:17">
      <c r="Q240" s="53"/>
    </row>
    <row r="241" spans="17:17">
      <c r="Q241" s="53"/>
    </row>
    <row r="242" spans="17:17">
      <c r="Q242" s="53"/>
    </row>
    <row r="243" spans="17:17">
      <c r="Q243" s="53"/>
    </row>
    <row r="244" spans="17:17">
      <c r="Q244" s="53"/>
    </row>
    <row r="245" spans="17:17">
      <c r="Q245" s="53"/>
    </row>
    <row r="246" spans="17:17">
      <c r="Q246" s="53"/>
    </row>
    <row r="247" spans="17:17">
      <c r="Q247" s="53"/>
    </row>
    <row r="248" spans="17:17">
      <c r="Q248" s="53"/>
    </row>
    <row r="249" spans="17:17">
      <c r="Q249" s="53"/>
    </row>
    <row r="250" spans="17:17">
      <c r="Q250" s="53"/>
    </row>
    <row r="251" spans="17:17">
      <c r="Q251" s="53"/>
    </row>
    <row r="252" spans="17:17">
      <c r="Q252" s="53"/>
    </row>
    <row r="253" spans="17:17">
      <c r="Q253" s="53"/>
    </row>
    <row r="254" spans="17:17">
      <c r="Q254" s="53"/>
    </row>
    <row r="255" spans="17:17">
      <c r="Q255" s="53"/>
    </row>
    <row r="256" spans="17:17">
      <c r="Q256" s="53"/>
    </row>
    <row r="257" spans="17:17">
      <c r="Q257" s="53"/>
    </row>
    <row r="258" spans="17:17">
      <c r="Q258" s="53"/>
    </row>
    <row r="259" spans="17:17">
      <c r="Q259" s="53"/>
    </row>
    <row r="260" spans="17:17">
      <c r="Q260" s="53"/>
    </row>
    <row r="261" spans="17:17">
      <c r="Q261" s="53"/>
    </row>
    <row r="262" spans="17:17">
      <c r="Q262" s="53"/>
    </row>
    <row r="263" spans="17:17">
      <c r="Q263" s="53"/>
    </row>
    <row r="264" spans="17:17">
      <c r="Q264" s="53"/>
    </row>
    <row r="265" spans="17:17">
      <c r="Q265" s="53"/>
    </row>
    <row r="266" spans="17:17">
      <c r="Q266" s="53"/>
    </row>
    <row r="267" spans="17:17">
      <c r="Q267" s="53"/>
    </row>
    <row r="268" spans="17:17">
      <c r="Q268" s="53"/>
    </row>
    <row r="269" spans="17:17">
      <c r="Q269" s="53"/>
    </row>
    <row r="270" spans="17:17">
      <c r="Q270" s="53"/>
    </row>
    <row r="271" spans="17:17">
      <c r="Q271" s="53"/>
    </row>
    <row r="272" spans="17:17">
      <c r="Q272" s="53"/>
    </row>
    <row r="273" spans="17:17">
      <c r="Q273" s="53"/>
    </row>
    <row r="274" spans="17:17">
      <c r="Q274" s="53"/>
    </row>
    <row r="275" spans="17:17">
      <c r="Q275" s="53"/>
    </row>
    <row r="276" spans="17:17">
      <c r="Q276" s="53"/>
    </row>
    <row r="277" spans="17:17">
      <c r="Q277" s="53"/>
    </row>
    <row r="278" spans="17:17">
      <c r="Q278" s="53"/>
    </row>
    <row r="279" spans="17:17">
      <c r="Q279" s="53"/>
    </row>
    <row r="280" spans="17:17">
      <c r="Q280" s="53"/>
    </row>
    <row r="281" spans="17:17">
      <c r="Q281" s="53"/>
    </row>
    <row r="282" spans="17:17">
      <c r="Q282" s="53"/>
    </row>
    <row r="283" spans="17:17">
      <c r="Q283" s="53"/>
    </row>
    <row r="284" spans="17:17">
      <c r="Q284" s="53"/>
    </row>
    <row r="285" spans="17:17">
      <c r="Q285" s="53"/>
    </row>
    <row r="286" spans="17:17">
      <c r="Q286" s="53"/>
    </row>
    <row r="287" spans="17:17">
      <c r="Q287" s="53"/>
    </row>
    <row r="288" spans="17:17">
      <c r="Q288" s="53"/>
    </row>
    <row r="289" spans="17:17">
      <c r="Q289" s="53"/>
    </row>
    <row r="290" spans="17:17">
      <c r="Q290" s="53"/>
    </row>
    <row r="291" spans="17:17">
      <c r="Q291" s="53"/>
    </row>
    <row r="292" spans="17:17">
      <c r="Q292" s="53"/>
    </row>
    <row r="293" spans="17:17">
      <c r="Q293" s="53"/>
    </row>
    <row r="294" spans="17:17">
      <c r="Q294" s="53"/>
    </row>
    <row r="295" spans="17:17">
      <c r="Q295" s="53"/>
    </row>
    <row r="296" spans="17:17">
      <c r="Q296" s="53"/>
    </row>
    <row r="297" spans="17:17">
      <c r="Q297" s="53"/>
    </row>
    <row r="298" spans="17:17">
      <c r="Q298" s="53"/>
    </row>
    <row r="299" spans="17:17">
      <c r="Q299" s="53"/>
    </row>
    <row r="300" spans="17:17">
      <c r="Q300" s="53"/>
    </row>
    <row r="301" spans="17:17">
      <c r="Q301" s="53"/>
    </row>
    <row r="302" spans="17:17">
      <c r="Q302" s="53"/>
    </row>
    <row r="303" spans="17:17">
      <c r="Q303" s="53"/>
    </row>
    <row r="304" spans="17:17">
      <c r="Q304" s="53"/>
    </row>
    <row r="305" spans="17:17">
      <c r="Q305" s="53"/>
    </row>
    <row r="306" spans="17:17">
      <c r="Q306" s="53"/>
    </row>
    <row r="307" spans="17:17">
      <c r="Q307" s="53"/>
    </row>
    <row r="308" spans="17:17">
      <c r="Q308" s="53"/>
    </row>
    <row r="309" spans="17:17">
      <c r="Q309" s="53"/>
    </row>
    <row r="310" spans="17:17">
      <c r="Q310" s="53"/>
    </row>
    <row r="311" spans="17:17">
      <c r="Q311" s="53"/>
    </row>
    <row r="312" spans="17:17">
      <c r="Q312" s="53"/>
    </row>
    <row r="313" spans="17:17">
      <c r="Q313" s="53"/>
    </row>
    <row r="314" spans="17:17">
      <c r="Q314" s="53"/>
    </row>
    <row r="315" spans="17:17">
      <c r="Q315" s="53"/>
    </row>
    <row r="316" spans="17:17">
      <c r="Q316" s="53"/>
    </row>
    <row r="317" spans="17:17">
      <c r="Q317" s="53"/>
    </row>
    <row r="318" spans="17:17">
      <c r="Q318" s="53"/>
    </row>
    <row r="319" spans="17:17">
      <c r="Q319" s="53"/>
    </row>
    <row r="320" spans="17:17">
      <c r="Q320" s="53"/>
    </row>
    <row r="321" spans="17:17">
      <c r="Q321" s="53"/>
    </row>
    <row r="322" spans="17:17">
      <c r="Q322" s="53"/>
    </row>
    <row r="323" spans="17:17">
      <c r="Q323" s="53"/>
    </row>
    <row r="324" spans="17:17">
      <c r="Q324" s="53"/>
    </row>
    <row r="325" spans="17:17">
      <c r="Q325" s="53"/>
    </row>
    <row r="326" spans="17:17">
      <c r="Q326" s="53"/>
    </row>
    <row r="327" spans="17:17">
      <c r="Q327" s="53"/>
    </row>
    <row r="328" spans="17:17">
      <c r="Q328" s="53"/>
    </row>
    <row r="329" spans="17:17">
      <c r="Q329" s="53"/>
    </row>
    <row r="330" spans="17:17">
      <c r="Q330" s="53"/>
    </row>
    <row r="331" spans="17:17">
      <c r="Q331" s="53"/>
    </row>
    <row r="332" spans="17:17">
      <c r="Q332" s="53"/>
    </row>
    <row r="333" spans="17:17">
      <c r="Q333" s="53"/>
    </row>
    <row r="334" spans="17:17">
      <c r="Q334" s="53"/>
    </row>
    <row r="335" spans="17:17">
      <c r="Q335" s="53"/>
    </row>
    <row r="336" spans="17:17">
      <c r="Q336" s="53"/>
    </row>
    <row r="337" spans="17:17">
      <c r="Q337" s="53"/>
    </row>
    <row r="338" spans="17:17">
      <c r="Q338" s="53"/>
    </row>
    <row r="339" spans="17:17">
      <c r="Q339" s="53"/>
    </row>
    <row r="340" spans="17:17">
      <c r="Q340" s="53"/>
    </row>
    <row r="341" spans="17:17">
      <c r="Q341" s="53"/>
    </row>
    <row r="342" spans="17:17">
      <c r="Q342" s="53"/>
    </row>
    <row r="343" spans="17:17">
      <c r="Q343" s="53"/>
    </row>
    <row r="344" spans="17:17">
      <c r="Q344" s="53"/>
    </row>
    <row r="345" spans="17:17">
      <c r="Q345" s="53"/>
    </row>
    <row r="346" spans="17:17">
      <c r="Q346" s="53"/>
    </row>
    <row r="347" spans="17:17">
      <c r="Q347" s="53"/>
    </row>
    <row r="348" spans="17:17">
      <c r="Q348" s="53"/>
    </row>
    <row r="349" spans="17:17">
      <c r="Q349" s="53"/>
    </row>
    <row r="350" spans="17:17">
      <c r="Q350" s="53"/>
    </row>
    <row r="351" spans="17:17">
      <c r="Q351" s="53"/>
    </row>
    <row r="352" spans="17:17">
      <c r="Q352" s="53"/>
    </row>
    <row r="353" spans="17:17">
      <c r="Q353" s="53"/>
    </row>
    <row r="354" spans="17:17">
      <c r="Q354" s="53"/>
    </row>
    <row r="355" spans="17:17">
      <c r="Q355" s="53"/>
    </row>
    <row r="356" spans="17:17">
      <c r="Q356" s="53"/>
    </row>
    <row r="357" spans="17:17">
      <c r="Q357" s="53"/>
    </row>
    <row r="358" spans="17:17">
      <c r="Q358" s="53"/>
    </row>
    <row r="359" spans="17:17">
      <c r="Q359" s="53"/>
    </row>
    <row r="360" spans="17:17">
      <c r="Q360" s="53"/>
    </row>
    <row r="361" spans="17:17">
      <c r="Q361" s="53"/>
    </row>
    <row r="362" spans="17:17">
      <c r="Q362" s="53"/>
    </row>
    <row r="363" spans="17:17">
      <c r="Q363" s="53"/>
    </row>
    <row r="364" spans="17:17">
      <c r="Q364" s="53"/>
    </row>
    <row r="365" spans="17:17">
      <c r="Q365" s="53"/>
    </row>
    <row r="366" spans="17:17">
      <c r="Q366" s="53"/>
    </row>
    <row r="367" spans="17:17">
      <c r="Q367" s="53"/>
    </row>
    <row r="368" spans="17:17">
      <c r="Q368" s="53"/>
    </row>
    <row r="369" spans="17:17">
      <c r="Q369" s="53"/>
    </row>
    <row r="370" spans="17:17">
      <c r="Q370" s="53"/>
    </row>
    <row r="371" spans="17:17">
      <c r="Q371" s="53"/>
    </row>
    <row r="372" spans="17:17">
      <c r="Q372" s="53"/>
    </row>
    <row r="373" spans="17:17">
      <c r="Q373" s="53"/>
    </row>
    <row r="374" spans="17:17">
      <c r="Q374" s="53"/>
    </row>
    <row r="375" spans="17:17">
      <c r="Q375" s="53"/>
    </row>
    <row r="376" spans="17:17">
      <c r="Q376" s="53"/>
    </row>
    <row r="377" spans="17:17">
      <c r="Q377" s="53"/>
    </row>
    <row r="378" spans="17:17">
      <c r="Q378" s="53"/>
    </row>
    <row r="379" spans="17:17">
      <c r="Q379" s="53"/>
    </row>
    <row r="380" spans="17:17">
      <c r="Q380" s="53"/>
    </row>
    <row r="381" spans="17:17">
      <c r="Q381" s="53"/>
    </row>
    <row r="382" spans="17:17">
      <c r="Q382" s="53"/>
    </row>
    <row r="383" spans="17:17">
      <c r="Q383" s="53"/>
    </row>
    <row r="384" spans="17:17">
      <c r="Q384" s="53"/>
    </row>
    <row r="385" spans="17:17">
      <c r="Q385" s="53"/>
    </row>
    <row r="386" spans="17:17">
      <c r="Q386" s="53"/>
    </row>
    <row r="387" spans="17:17">
      <c r="Q387" s="53"/>
    </row>
    <row r="388" spans="17:17">
      <c r="Q388" s="53"/>
    </row>
    <row r="389" spans="17:17">
      <c r="Q389" s="53"/>
    </row>
    <row r="390" spans="17:17">
      <c r="Q390" s="53"/>
    </row>
    <row r="391" spans="17:17">
      <c r="Q391" s="53"/>
    </row>
    <row r="392" spans="17:17">
      <c r="Q392" s="53"/>
    </row>
    <row r="393" spans="17:17">
      <c r="Q393" s="53"/>
    </row>
    <row r="394" spans="17:17">
      <c r="Q394" s="53"/>
    </row>
    <row r="395" spans="17:17">
      <c r="Q395" s="53"/>
    </row>
    <row r="396" spans="17:17">
      <c r="Q396" s="53"/>
    </row>
    <row r="397" spans="17:17">
      <c r="Q397" s="53"/>
    </row>
    <row r="398" spans="17:17">
      <c r="Q398" s="53"/>
    </row>
    <row r="399" spans="17:17">
      <c r="Q399" s="53"/>
    </row>
    <row r="400" spans="17:17">
      <c r="Q400" s="53"/>
    </row>
    <row r="401" spans="17:17">
      <c r="Q401" s="53"/>
    </row>
    <row r="402" spans="17:17">
      <c r="Q402" s="53"/>
    </row>
    <row r="403" spans="17:17">
      <c r="Q403" s="53"/>
    </row>
    <row r="404" spans="17:17">
      <c r="Q404" s="53"/>
    </row>
    <row r="405" spans="17:17">
      <c r="Q405" s="53"/>
    </row>
    <row r="406" spans="17:17">
      <c r="Q406" s="53"/>
    </row>
    <row r="407" spans="17:17">
      <c r="Q407" s="53"/>
    </row>
    <row r="408" spans="17:17">
      <c r="Q408" s="53"/>
    </row>
    <row r="409" spans="17:17">
      <c r="Q409" s="53"/>
    </row>
    <row r="410" spans="17:17">
      <c r="Q410" s="53"/>
    </row>
    <row r="411" spans="17:17">
      <c r="Q411" s="53"/>
    </row>
    <row r="412" spans="17:17">
      <c r="Q412" s="53"/>
    </row>
    <row r="413" spans="17:17">
      <c r="Q413" s="53"/>
    </row>
    <row r="414" spans="17:17">
      <c r="Q414" s="53"/>
    </row>
    <row r="415" spans="17:17">
      <c r="Q415" s="53"/>
    </row>
    <row r="416" spans="17:17">
      <c r="Q416" s="53"/>
    </row>
    <row r="417" spans="17:17">
      <c r="Q417" s="53"/>
    </row>
    <row r="418" spans="17:17">
      <c r="Q418" s="53"/>
    </row>
    <row r="419" spans="17:17">
      <c r="Q419" s="53"/>
    </row>
    <row r="420" spans="17:17">
      <c r="Q420" s="53"/>
    </row>
    <row r="421" spans="17:17">
      <c r="Q421" s="53"/>
    </row>
    <row r="422" spans="17:17">
      <c r="Q422" s="53"/>
    </row>
    <row r="423" spans="17:17">
      <c r="Q423" s="53"/>
    </row>
    <row r="424" spans="17:17">
      <c r="Q424" s="53"/>
    </row>
    <row r="425" spans="17:17">
      <c r="Q425" s="53"/>
    </row>
    <row r="426" spans="17:17">
      <c r="Q426" s="53"/>
    </row>
    <row r="427" spans="17:17">
      <c r="Q427" s="53"/>
    </row>
    <row r="428" spans="17:17">
      <c r="Q428" s="53"/>
    </row>
    <row r="429" spans="17:17">
      <c r="Q429" s="53"/>
    </row>
    <row r="430" spans="17:17">
      <c r="Q430" s="53"/>
    </row>
    <row r="431" spans="17:17">
      <c r="Q431" s="53"/>
    </row>
    <row r="432" spans="17:17">
      <c r="Q432" s="53"/>
    </row>
    <row r="433" spans="17:17">
      <c r="Q433" s="53"/>
    </row>
    <row r="434" spans="17:17">
      <c r="Q434" s="53"/>
    </row>
    <row r="435" spans="17:17">
      <c r="Q435" s="53"/>
    </row>
    <row r="436" spans="17:17">
      <c r="Q436" s="53"/>
    </row>
    <row r="437" spans="17:17">
      <c r="Q437" s="53"/>
    </row>
    <row r="438" spans="17:17">
      <c r="Q438" s="53"/>
    </row>
    <row r="439" spans="17:17">
      <c r="Q439" s="53"/>
    </row>
    <row r="440" spans="17:17">
      <c r="Q440" s="53"/>
    </row>
    <row r="441" spans="17:17">
      <c r="Q441" s="53"/>
    </row>
    <row r="442" spans="17:17">
      <c r="Q442" s="53"/>
    </row>
    <row r="443" spans="17:17">
      <c r="Q443" s="53"/>
    </row>
    <row r="444" spans="17:17">
      <c r="Q444" s="53"/>
    </row>
    <row r="445" spans="17:17">
      <c r="Q445" s="53"/>
    </row>
    <row r="446" spans="17:17">
      <c r="Q446" s="53"/>
    </row>
    <row r="447" spans="17:17">
      <c r="Q447" s="53"/>
    </row>
    <row r="448" spans="17:17">
      <c r="Q448" s="53"/>
    </row>
    <row r="449" spans="17:17">
      <c r="Q449" s="53"/>
    </row>
    <row r="450" spans="17:17">
      <c r="Q450" s="53"/>
    </row>
    <row r="451" spans="17:17">
      <c r="Q451" s="53"/>
    </row>
    <row r="452" spans="17:17">
      <c r="Q452" s="53"/>
    </row>
    <row r="453" spans="17:17">
      <c r="Q453" s="53"/>
    </row>
    <row r="454" spans="17:17">
      <c r="Q454" s="53"/>
    </row>
    <row r="455" spans="17:17">
      <c r="Q455" s="53"/>
    </row>
    <row r="456" spans="17:17">
      <c r="Q456" s="53"/>
    </row>
    <row r="457" spans="17:17">
      <c r="Q457" s="53"/>
    </row>
    <row r="458" spans="17:17">
      <c r="Q458" s="53"/>
    </row>
    <row r="459" spans="17:17">
      <c r="Q459" s="53"/>
    </row>
    <row r="460" spans="17:17">
      <c r="Q460" s="53"/>
    </row>
    <row r="461" spans="17:17">
      <c r="Q461" s="53"/>
    </row>
    <row r="462" spans="17:17">
      <c r="Q462" s="53"/>
    </row>
    <row r="463" spans="17:17">
      <c r="Q463" s="53"/>
    </row>
    <row r="464" spans="17:17">
      <c r="Q464" s="53"/>
    </row>
    <row r="465" spans="17:17">
      <c r="Q465" s="53"/>
    </row>
    <row r="466" spans="17:17">
      <c r="Q466" s="53"/>
    </row>
    <row r="467" spans="17:17">
      <c r="Q467" s="53"/>
    </row>
    <row r="468" spans="17:17">
      <c r="Q468" s="53"/>
    </row>
    <row r="469" spans="17:17">
      <c r="Q469" s="53"/>
    </row>
    <row r="470" spans="17:17">
      <c r="Q470" s="53"/>
    </row>
    <row r="471" spans="17:17">
      <c r="Q471" s="53"/>
    </row>
    <row r="472" spans="17:17">
      <c r="Q472" s="53"/>
    </row>
    <row r="473" spans="17:17">
      <c r="Q473" s="53"/>
    </row>
    <row r="474" spans="17:17">
      <c r="Q474" s="53"/>
    </row>
    <row r="475" spans="17:17">
      <c r="Q475" s="53"/>
    </row>
    <row r="476" spans="17:17">
      <c r="Q476" s="53"/>
    </row>
    <row r="477" spans="17:17">
      <c r="Q477" s="53"/>
    </row>
    <row r="478" spans="17:17">
      <c r="Q478" s="53"/>
    </row>
    <row r="479" spans="17:17">
      <c r="Q479" s="53"/>
    </row>
    <row r="480" spans="17:17">
      <c r="Q480" s="53"/>
    </row>
    <row r="481" spans="17:17">
      <c r="Q481" s="53"/>
    </row>
    <row r="482" spans="17:17">
      <c r="Q482" s="53"/>
    </row>
    <row r="483" spans="17:17">
      <c r="Q483" s="53"/>
    </row>
    <row r="484" spans="17:17">
      <c r="Q484" s="53"/>
    </row>
    <row r="485" spans="17:17">
      <c r="Q485" s="53"/>
    </row>
    <row r="486" spans="17:17">
      <c r="Q486" s="53"/>
    </row>
    <row r="487" spans="17:17">
      <c r="Q487" s="53"/>
    </row>
    <row r="488" spans="17:17">
      <c r="Q488" s="53"/>
    </row>
    <row r="489" spans="17:17">
      <c r="Q489" s="53"/>
    </row>
    <row r="490" spans="17:17">
      <c r="Q490" s="53"/>
    </row>
    <row r="491" spans="17:17">
      <c r="Q491" s="53"/>
    </row>
    <row r="492" spans="17:17">
      <c r="Q492" s="53"/>
    </row>
    <row r="493" spans="17:17">
      <c r="Q493" s="53"/>
    </row>
    <row r="494" spans="17:17">
      <c r="Q494" s="53"/>
    </row>
    <row r="495" spans="17:17">
      <c r="Q495" s="53"/>
    </row>
    <row r="496" spans="17:17">
      <c r="Q496" s="53"/>
    </row>
    <row r="497" spans="17:17">
      <c r="Q497" s="53"/>
    </row>
    <row r="498" spans="17:17">
      <c r="Q498" s="53"/>
    </row>
    <row r="499" spans="17:17">
      <c r="Q499" s="53"/>
    </row>
    <row r="500" spans="17:17">
      <c r="Q500" s="53"/>
    </row>
    <row r="501" spans="17:17">
      <c r="Q501" s="53"/>
    </row>
    <row r="502" spans="17:17">
      <c r="Q502" s="53"/>
    </row>
    <row r="503" spans="17:17">
      <c r="Q503" s="53"/>
    </row>
    <row r="504" spans="17:17">
      <c r="Q504" s="53"/>
    </row>
    <row r="505" spans="17:17">
      <c r="Q505" s="53"/>
    </row>
    <row r="506" spans="17:17">
      <c r="Q506" s="53"/>
    </row>
    <row r="507" spans="17:17">
      <c r="Q507" s="53"/>
    </row>
    <row r="508" spans="17:17">
      <c r="Q508" s="53"/>
    </row>
    <row r="509" spans="17:17">
      <c r="Q509" s="53"/>
    </row>
    <row r="510" spans="17:17">
      <c r="Q510" s="53"/>
    </row>
    <row r="511" spans="17:17">
      <c r="Q511" s="53"/>
    </row>
    <row r="512" spans="17:17">
      <c r="Q512" s="53"/>
    </row>
    <row r="513" spans="17:17">
      <c r="Q513" s="53"/>
    </row>
    <row r="514" spans="17:17">
      <c r="Q514" s="53"/>
    </row>
    <row r="515" spans="17:17">
      <c r="Q515" s="53"/>
    </row>
    <row r="516" spans="17:17">
      <c r="Q516" s="53"/>
    </row>
    <row r="517" spans="17:17">
      <c r="Q517" s="53"/>
    </row>
    <row r="518" spans="17:17">
      <c r="Q518" s="53"/>
    </row>
    <row r="519" spans="17:17">
      <c r="Q519" s="53"/>
    </row>
    <row r="520" spans="17:17">
      <c r="Q520" s="53"/>
    </row>
    <row r="521" spans="17:17">
      <c r="Q521" s="53"/>
    </row>
    <row r="522" spans="17:17">
      <c r="Q522" s="53"/>
    </row>
    <row r="523" spans="17:17">
      <c r="Q523" s="53"/>
    </row>
    <row r="524" spans="17:17">
      <c r="Q524" s="53"/>
    </row>
    <row r="525" spans="17:17">
      <c r="Q525" s="53"/>
    </row>
    <row r="526" spans="17:17">
      <c r="Q526" s="53"/>
    </row>
    <row r="527" spans="17:17">
      <c r="Q527" s="53"/>
    </row>
    <row r="528" spans="17:17">
      <c r="Q528" s="53"/>
    </row>
    <row r="529" spans="17:17">
      <c r="Q529" s="53"/>
    </row>
    <row r="530" spans="17:17">
      <c r="Q530" s="53"/>
    </row>
    <row r="531" spans="17:17">
      <c r="Q531" s="53"/>
    </row>
    <row r="532" spans="17:17">
      <c r="Q532" s="53"/>
    </row>
    <row r="533" spans="17:17">
      <c r="Q533" s="53"/>
    </row>
    <row r="534" spans="17:17">
      <c r="Q534" s="53"/>
    </row>
    <row r="535" spans="17:17">
      <c r="Q535" s="53"/>
    </row>
    <row r="536" spans="17:17">
      <c r="Q536" s="53"/>
    </row>
    <row r="537" spans="17:17">
      <c r="Q537" s="53"/>
    </row>
    <row r="538" spans="17:17">
      <c r="Q538" s="53"/>
    </row>
    <row r="539" spans="17:17">
      <c r="Q539" s="53"/>
    </row>
    <row r="540" spans="17:17">
      <c r="Q540" s="53"/>
    </row>
    <row r="541" spans="17:17">
      <c r="Q541" s="53"/>
    </row>
    <row r="542" spans="17:17">
      <c r="Q542" s="53"/>
    </row>
    <row r="543" spans="17:17">
      <c r="Q543" s="53"/>
    </row>
    <row r="544" spans="17:17">
      <c r="Q544" s="53"/>
    </row>
    <row r="545" spans="17:17">
      <c r="Q545" s="53"/>
    </row>
    <row r="546" spans="17:17">
      <c r="Q546" s="53"/>
    </row>
    <row r="547" spans="17:17">
      <c r="Q547" s="53"/>
    </row>
    <row r="548" spans="17:17">
      <c r="Q548" s="53"/>
    </row>
    <row r="549" spans="17:17">
      <c r="Q549" s="53"/>
    </row>
    <row r="550" spans="17:17">
      <c r="Q550" s="53"/>
    </row>
    <row r="551" spans="17:17">
      <c r="Q551" s="53"/>
    </row>
    <row r="552" spans="17:17">
      <c r="Q552" s="53"/>
    </row>
    <row r="553" spans="17:17">
      <c r="Q553" s="53"/>
    </row>
    <row r="554" spans="17:17">
      <c r="Q554" s="53"/>
    </row>
    <row r="555" spans="17:17">
      <c r="Q555" s="53"/>
    </row>
    <row r="556" spans="17:17">
      <c r="Q556" s="53"/>
    </row>
    <row r="557" spans="17:17">
      <c r="Q557" s="53"/>
    </row>
    <row r="558" spans="17:17">
      <c r="Q558" s="53"/>
    </row>
    <row r="559" spans="17:17">
      <c r="Q559" s="53"/>
    </row>
    <row r="560" spans="17:17">
      <c r="Q560" s="53"/>
    </row>
    <row r="561" spans="17:17">
      <c r="Q561" s="53"/>
    </row>
    <row r="562" spans="17:17">
      <c r="Q562" s="53"/>
    </row>
    <row r="563" spans="17:17">
      <c r="Q563" s="53"/>
    </row>
    <row r="564" spans="17:17">
      <c r="Q564" s="53"/>
    </row>
    <row r="565" spans="17:17">
      <c r="Q565" s="53"/>
    </row>
    <row r="566" spans="17:17">
      <c r="Q566" s="53"/>
    </row>
    <row r="567" spans="17:17">
      <c r="Q567" s="53"/>
    </row>
    <row r="568" spans="17:17">
      <c r="Q568" s="53"/>
    </row>
    <row r="569" spans="17:17">
      <c r="Q569" s="53"/>
    </row>
    <row r="570" spans="17:17">
      <c r="Q570" s="53"/>
    </row>
    <row r="571" spans="17:17">
      <c r="Q571" s="53"/>
    </row>
    <row r="572" spans="17:17">
      <c r="Q572" s="53"/>
    </row>
    <row r="573" spans="17:17">
      <c r="Q573" s="53"/>
    </row>
    <row r="574" spans="17:17">
      <c r="Q574" s="53"/>
    </row>
    <row r="575" spans="17:17">
      <c r="Q575" s="53"/>
    </row>
    <row r="576" spans="17:17">
      <c r="Q576" s="53"/>
    </row>
    <row r="577" spans="17:17">
      <c r="Q577" s="53"/>
    </row>
    <row r="578" spans="17:17">
      <c r="Q578" s="53"/>
    </row>
    <row r="579" spans="17:17">
      <c r="Q579" s="53"/>
    </row>
    <row r="580" spans="17:17">
      <c r="Q580" s="53"/>
    </row>
    <row r="581" spans="17:17">
      <c r="Q581" s="53"/>
    </row>
    <row r="582" spans="17:17">
      <c r="Q582" s="53"/>
    </row>
    <row r="583" spans="17:17">
      <c r="Q583" s="53"/>
    </row>
    <row r="584" spans="17:17">
      <c r="Q584" s="53"/>
    </row>
    <row r="585" spans="17:17">
      <c r="Q585" s="53"/>
    </row>
    <row r="586" spans="17:17">
      <c r="Q586" s="53"/>
    </row>
    <row r="587" spans="17:17">
      <c r="Q587" s="53"/>
    </row>
    <row r="588" spans="17:17">
      <c r="Q588" s="53"/>
    </row>
    <row r="589" spans="17:17">
      <c r="Q589" s="53"/>
    </row>
    <row r="590" spans="17:17">
      <c r="Q590" s="53"/>
    </row>
    <row r="591" spans="17:17">
      <c r="Q591" s="53"/>
    </row>
    <row r="592" spans="17:17">
      <c r="Q592" s="53"/>
    </row>
    <row r="593" spans="17:17">
      <c r="Q593" s="53"/>
    </row>
    <row r="594" spans="17:17">
      <c r="Q594" s="53"/>
    </row>
    <row r="595" spans="17:17">
      <c r="Q595" s="53"/>
    </row>
    <row r="596" spans="17:17">
      <c r="Q596" s="53"/>
    </row>
    <row r="597" spans="17:17">
      <c r="Q597" s="53"/>
    </row>
    <row r="598" spans="17:17">
      <c r="Q598" s="53"/>
    </row>
    <row r="599" spans="17:17">
      <c r="Q599" s="53"/>
    </row>
    <row r="600" spans="17:17">
      <c r="Q600" s="53"/>
    </row>
    <row r="601" spans="17:17">
      <c r="Q601" s="53"/>
    </row>
    <row r="602" spans="17:17">
      <c r="Q602" s="53"/>
    </row>
    <row r="603" spans="17:17">
      <c r="Q603" s="53"/>
    </row>
    <row r="604" spans="17:17">
      <c r="Q604" s="53"/>
    </row>
    <row r="605" spans="17:17">
      <c r="Q605" s="53"/>
    </row>
    <row r="606" spans="17:17">
      <c r="Q606" s="53"/>
    </row>
    <row r="607" spans="17:17">
      <c r="Q607" s="53"/>
    </row>
    <row r="608" spans="17:17">
      <c r="Q608" s="53"/>
    </row>
    <row r="609" spans="17:17">
      <c r="Q609" s="53"/>
    </row>
    <row r="610" spans="17:17">
      <c r="Q610" s="53"/>
    </row>
    <row r="611" spans="17:17">
      <c r="Q611" s="53"/>
    </row>
    <row r="612" spans="17:17">
      <c r="Q612" s="53"/>
    </row>
    <row r="613" spans="17:17">
      <c r="Q613" s="53"/>
    </row>
    <row r="614" spans="17:17">
      <c r="Q614" s="53"/>
    </row>
    <row r="615" spans="17:17">
      <c r="Q615" s="53"/>
    </row>
    <row r="616" spans="17:17">
      <c r="Q616" s="53"/>
    </row>
    <row r="617" spans="17:17">
      <c r="Q617" s="53"/>
    </row>
    <row r="618" spans="17:17">
      <c r="Q618" s="53"/>
    </row>
    <row r="619" spans="17:17">
      <c r="Q619" s="53"/>
    </row>
    <row r="620" spans="17:17">
      <c r="Q620" s="53"/>
    </row>
    <row r="621" spans="17:17">
      <c r="Q621" s="53"/>
    </row>
    <row r="622" spans="17:17">
      <c r="Q622" s="53"/>
    </row>
    <row r="623" spans="17:17">
      <c r="Q623" s="53"/>
    </row>
    <row r="624" spans="17:17">
      <c r="Q624" s="53"/>
    </row>
    <row r="625" spans="17:17">
      <c r="Q625" s="53"/>
    </row>
    <row r="626" spans="17:17">
      <c r="Q626" s="53"/>
    </row>
    <row r="627" spans="17:17">
      <c r="Q627" s="53"/>
    </row>
    <row r="628" spans="17:17">
      <c r="Q628" s="53"/>
    </row>
    <row r="629" spans="17:17">
      <c r="Q629" s="53"/>
    </row>
    <row r="630" spans="17:17">
      <c r="Q630" s="53"/>
    </row>
    <row r="631" spans="17:17">
      <c r="Q631" s="53"/>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10"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55" t="s">
        <v>103</v>
      </c>
      <c r="B3" s="54" t="s">
        <v>29</v>
      </c>
      <c r="C3" s="54" t="s">
        <v>32</v>
      </c>
      <c r="D3" s="54" t="s">
        <v>102</v>
      </c>
      <c r="E3" s="54" t="s">
        <v>30</v>
      </c>
      <c r="F3" s="56" t="s">
        <v>31</v>
      </c>
      <c r="G3" s="56" t="s">
        <v>105</v>
      </c>
    </row>
    <row r="4" spans="1:7">
      <c r="A4" s="45" t="s">
        <v>763</v>
      </c>
      <c r="B4" s="48">
        <v>1401.1428571428573</v>
      </c>
      <c r="C4" s="48">
        <v>632.20000000000005</v>
      </c>
      <c r="D4" s="48">
        <v>580.20000000000005</v>
      </c>
      <c r="E4" s="48">
        <v>1089.1428571428571</v>
      </c>
      <c r="F4" s="57">
        <f>IF(C4=0,0,C4/'CONSOLIDADO '!$G$25)</f>
        <v>0.15736434108527117</v>
      </c>
      <c r="G4" s="57">
        <f>IF(D4=0,0,D4/'CONSOLIDADO '!$G$24)</f>
        <v>0.21541317492309331</v>
      </c>
    </row>
    <row r="5" spans="1:7">
      <c r="A5" s="46" t="s">
        <v>446</v>
      </c>
      <c r="B5" s="48">
        <v>31.571428571428573</v>
      </c>
      <c r="C5" s="48">
        <v>0</v>
      </c>
      <c r="D5" s="48">
        <v>0</v>
      </c>
      <c r="E5" s="48">
        <v>31.571428571428573</v>
      </c>
      <c r="F5" s="50">
        <f>IF(C5=0,0,C5/'CONSOLIDADO '!$G$25)</f>
        <v>0</v>
      </c>
      <c r="G5" s="50">
        <f>IF(D5=0,0,D5/'CONSOLIDADO '!$G$24)</f>
        <v>0</v>
      </c>
    </row>
    <row r="6" spans="1:7">
      <c r="A6" s="46" t="s">
        <v>334</v>
      </c>
      <c r="B6" s="48">
        <v>51.714285714285715</v>
      </c>
      <c r="C6" s="48">
        <v>0</v>
      </c>
      <c r="D6" s="48">
        <v>0</v>
      </c>
      <c r="E6" s="48">
        <v>51.714285714285715</v>
      </c>
      <c r="F6" s="50">
        <f>IF(C6=0,0,C6/'CONSOLIDADO '!$G$25)</f>
        <v>0</v>
      </c>
      <c r="G6" s="50">
        <f>IF(D6=0,0,D6/'CONSOLIDADO '!$G$24)</f>
        <v>0</v>
      </c>
    </row>
    <row r="7" spans="1:7">
      <c r="A7" s="46" t="s">
        <v>735</v>
      </c>
      <c r="B7" s="48">
        <v>771.42857142857156</v>
      </c>
      <c r="C7" s="48">
        <v>127.14285714285714</v>
      </c>
      <c r="D7" s="48">
        <v>75.142857142857139</v>
      </c>
      <c r="E7" s="48">
        <v>459.4285714285715</v>
      </c>
      <c r="F7" s="50">
        <f>IF(C7=0,0,C7/'CONSOLIDADO '!$G$25)</f>
        <v>3.1647820211933686E-2</v>
      </c>
      <c r="G7" s="50">
        <f>IF(D7=0,0,D7/'CONSOLIDADO '!$G$24)</f>
        <v>2.7898589158799201E-2</v>
      </c>
    </row>
    <row r="8" spans="1:7">
      <c r="A8" s="46" t="s">
        <v>729</v>
      </c>
      <c r="B8" s="48">
        <v>133.28571428571428</v>
      </c>
      <c r="C8" s="48">
        <v>133.28571428571428</v>
      </c>
      <c r="D8" s="48">
        <v>133.28571428571428</v>
      </c>
      <c r="E8" s="48">
        <v>133.28571428571428</v>
      </c>
      <c r="F8" s="50">
        <f>IF(C8=0,0,C8/'CONSOLIDADO '!$G$25)</f>
        <v>3.3176872199701266E-2</v>
      </c>
      <c r="G8" s="50">
        <f>IF(D8=0,0,D8/'CONSOLIDADO '!$G$24)</f>
        <v>4.948552031399174E-2</v>
      </c>
    </row>
    <row r="9" spans="1:7">
      <c r="A9" s="46" t="s">
        <v>737</v>
      </c>
      <c r="B9" s="48">
        <v>242.42857142857142</v>
      </c>
      <c r="C9" s="48">
        <v>201.05714285714285</v>
      </c>
      <c r="D9" s="48">
        <v>201.05714285714285</v>
      </c>
      <c r="E9" s="48">
        <v>242.42857142857142</v>
      </c>
      <c r="F9" s="50">
        <f>IF(C9=0,0,C9/'CONSOLIDADO '!$G$25)</f>
        <v>5.0046227153118503E-2</v>
      </c>
      <c r="G9" s="50">
        <f>IF(D9=0,0,D9/'CONSOLIDADO '!$G$24)</f>
        <v>7.4647289699798475E-2</v>
      </c>
    </row>
    <row r="10" spans="1:7">
      <c r="A10" s="46" t="s">
        <v>736</v>
      </c>
      <c r="B10" s="48">
        <v>170.71428571428572</v>
      </c>
      <c r="C10" s="48">
        <v>170.71428571428572</v>
      </c>
      <c r="D10" s="48">
        <v>170.71428571428572</v>
      </c>
      <c r="E10" s="48">
        <v>170.71428571428572</v>
      </c>
      <c r="F10" s="50">
        <f>IF(C10=0,0,C10/'CONSOLIDADO '!$G$25)</f>
        <v>4.2493421520517702E-2</v>
      </c>
      <c r="G10" s="50">
        <f>IF(D10=0,0,D10/'CONSOLIDADO '!$G$24)</f>
        <v>6.3381775750503896E-2</v>
      </c>
    </row>
    <row r="11" spans="1:7">
      <c r="A11" s="45" t="s">
        <v>764</v>
      </c>
      <c r="B11" s="48">
        <v>773.28571428571422</v>
      </c>
      <c r="C11" s="48">
        <v>174.71428571428572</v>
      </c>
      <c r="D11" s="48">
        <v>174.71428571428572</v>
      </c>
      <c r="E11" s="48">
        <v>174.71428571428572</v>
      </c>
      <c r="F11" s="50">
        <f>IF(C11=0,0,C11/'CONSOLIDADO '!$G$25)</f>
        <v>4.3489083279994269E-2</v>
      </c>
      <c r="G11" s="50">
        <f>IF(D11=0,0,D11/'CONSOLIDADO '!$G$24)</f>
        <v>6.4866871751352514E-2</v>
      </c>
    </row>
    <row r="12" spans="1:7">
      <c r="A12" s="46" t="s">
        <v>454</v>
      </c>
      <c r="B12" s="48">
        <v>48.714285714285715</v>
      </c>
      <c r="C12" s="48">
        <v>48.714285714285715</v>
      </c>
      <c r="D12" s="48">
        <v>48.714285714285715</v>
      </c>
      <c r="E12" s="48">
        <v>48.714285714285715</v>
      </c>
      <c r="F12" s="50">
        <f>IF(C12=0,0,C12/'CONSOLIDADO '!$G$25)</f>
        <v>1.2125737856482457E-2</v>
      </c>
      <c r="G12" s="50">
        <f>IF(D12=0,0,D12/'CONSOLIDADO '!$G$24)</f>
        <v>1.8086347724620776E-2</v>
      </c>
    </row>
    <row r="13" spans="1:7">
      <c r="A13" s="46" t="s">
        <v>355</v>
      </c>
      <c r="B13" s="48">
        <v>46</v>
      </c>
      <c r="C13" s="48">
        <v>0</v>
      </c>
      <c r="D13" s="48">
        <v>0</v>
      </c>
      <c r="E13" s="48">
        <v>0</v>
      </c>
      <c r="F13" s="50">
        <f>IF(C13=0,0,C13/'CONSOLIDADO '!$G$25)</f>
        <v>0</v>
      </c>
      <c r="G13" s="50">
        <f>IF(D13=0,0,D13/'CONSOLIDADO '!$G$24)</f>
        <v>0</v>
      </c>
    </row>
    <row r="14" spans="1:7">
      <c r="A14" s="46" t="s">
        <v>244</v>
      </c>
      <c r="B14" s="48">
        <v>184</v>
      </c>
      <c r="C14" s="48">
        <v>0</v>
      </c>
      <c r="D14" s="48">
        <v>0</v>
      </c>
      <c r="E14" s="48">
        <v>0</v>
      </c>
      <c r="F14" s="50">
        <f>IF(C14=0,0,C14/'CONSOLIDADO '!$G$25)</f>
        <v>0</v>
      </c>
      <c r="G14" s="50">
        <f>IF(D14=0,0,D14/'CONSOLIDADO '!$G$24)</f>
        <v>0</v>
      </c>
    </row>
    <row r="15" spans="1:7">
      <c r="A15" s="46" t="s">
        <v>271</v>
      </c>
      <c r="B15" s="48">
        <v>92</v>
      </c>
      <c r="C15" s="48">
        <v>0</v>
      </c>
      <c r="D15" s="48">
        <v>0</v>
      </c>
      <c r="E15" s="48">
        <v>0</v>
      </c>
      <c r="F15" s="50">
        <f>IF(C15=0,0,C15/'CONSOLIDADO '!$G$25)</f>
        <v>0</v>
      </c>
      <c r="G15" s="50">
        <f>IF(D15=0,0,D15/'CONSOLIDADO '!$G$24)</f>
        <v>0</v>
      </c>
    </row>
    <row r="16" spans="1:7">
      <c r="A16" s="46" t="s">
        <v>726</v>
      </c>
      <c r="B16" s="48">
        <v>181.85714285714286</v>
      </c>
      <c r="C16" s="48">
        <v>81.571428571428569</v>
      </c>
      <c r="D16" s="48">
        <v>81.571428571428569</v>
      </c>
      <c r="E16" s="48">
        <v>81.571428571428569</v>
      </c>
      <c r="F16" s="50">
        <f>IF(C16=0,0,C16/'CONSOLIDADO '!$G$25)</f>
        <v>2.0304388023611387E-2</v>
      </c>
      <c r="G16" s="50">
        <f>IF(D16=0,0,D16/'CONSOLIDADO '!$G$24)</f>
        <v>3.0285350588734494E-2</v>
      </c>
    </row>
    <row r="17" spans="1:7">
      <c r="A17" s="46" t="s">
        <v>725</v>
      </c>
      <c r="B17" s="48">
        <v>220.71428571428572</v>
      </c>
      <c r="C17" s="48">
        <v>44.428571428571431</v>
      </c>
      <c r="D17" s="48">
        <v>44.428571428571431</v>
      </c>
      <c r="E17" s="48">
        <v>44.428571428571431</v>
      </c>
      <c r="F17" s="50">
        <f>IF(C17=0,0,C17/'CONSOLIDADO '!$G$25)</f>
        <v>1.1058957399900423E-2</v>
      </c>
      <c r="G17" s="50">
        <f>IF(D17=0,0,D17/'CONSOLIDADO '!$G$24)</f>
        <v>1.6495173437997248E-2</v>
      </c>
    </row>
    <row r="18" spans="1:7">
      <c r="A18" s="45" t="s">
        <v>765</v>
      </c>
      <c r="B18" s="48">
        <v>188.42857142857144</v>
      </c>
      <c r="C18" s="48">
        <v>50.428571428571431</v>
      </c>
      <c r="D18" s="48">
        <v>50.428571428571431</v>
      </c>
      <c r="E18" s="48">
        <v>50.428571428571431</v>
      </c>
      <c r="F18" s="50">
        <f>IF(C18=0,0,C18/'CONSOLIDADO '!$G$25)</f>
        <v>1.2552450039115272E-2</v>
      </c>
      <c r="G18" s="50">
        <f>IF(D18=0,0,D18/'CONSOLIDADO '!$G$24)</f>
        <v>1.8722817439270189E-2</v>
      </c>
    </row>
    <row r="19" spans="1:7">
      <c r="A19" s="46" t="s">
        <v>731</v>
      </c>
      <c r="B19" s="48">
        <v>188.42857142857144</v>
      </c>
      <c r="C19" s="48">
        <v>50.428571428571431</v>
      </c>
      <c r="D19" s="48">
        <v>50.428571428571431</v>
      </c>
      <c r="E19" s="48">
        <v>50.428571428571431</v>
      </c>
      <c r="F19" s="50">
        <f>IF(C19=0,0,C19/'CONSOLIDADO '!$G$25)</f>
        <v>1.2552450039115272E-2</v>
      </c>
      <c r="G19" s="50">
        <f>IF(D19=0,0,D19/'CONSOLIDADO '!$G$24)</f>
        <v>1.8722817439270189E-2</v>
      </c>
    </row>
    <row r="20" spans="1:7">
      <c r="A20" s="45" t="s">
        <v>767</v>
      </c>
      <c r="B20" s="48">
        <v>603.85714285714289</v>
      </c>
      <c r="C20" s="48">
        <v>0</v>
      </c>
      <c r="D20" s="48">
        <v>0</v>
      </c>
      <c r="E20" s="48">
        <v>0</v>
      </c>
      <c r="F20" s="50">
        <f>IF(C20=0,0,C20/'CONSOLIDADO '!$G$25)</f>
        <v>0</v>
      </c>
      <c r="G20" s="50">
        <f>IF(D20=0,0,D20/'CONSOLIDADO '!$G$24)</f>
        <v>0</v>
      </c>
    </row>
    <row r="21" spans="1:7">
      <c r="A21" s="46" t="s">
        <v>724</v>
      </c>
      <c r="B21" s="48">
        <v>414</v>
      </c>
      <c r="C21" s="48">
        <v>0</v>
      </c>
      <c r="D21" s="48">
        <v>0</v>
      </c>
      <c r="E21" s="48">
        <v>0</v>
      </c>
      <c r="F21" s="50"/>
      <c r="G21" s="50"/>
    </row>
    <row r="22" spans="1:7">
      <c r="A22" s="46" t="s">
        <v>734</v>
      </c>
      <c r="B22" s="48">
        <v>189.85714285714286</v>
      </c>
      <c r="C22" s="48">
        <v>0</v>
      </c>
      <c r="D22" s="48">
        <v>0</v>
      </c>
      <c r="E22" s="48">
        <v>0</v>
      </c>
      <c r="F22" s="50"/>
      <c r="G22" s="50"/>
    </row>
    <row r="23" spans="1:7">
      <c r="A23" s="45" t="s">
        <v>766</v>
      </c>
      <c r="B23" s="48">
        <v>150.42857142857144</v>
      </c>
      <c r="C23" s="48">
        <v>0</v>
      </c>
      <c r="D23" s="48">
        <v>0</v>
      </c>
      <c r="E23" s="48">
        <v>0</v>
      </c>
      <c r="F23" s="50"/>
      <c r="G23" s="50"/>
    </row>
    <row r="24" spans="1:7">
      <c r="A24" s="46" t="s">
        <v>566</v>
      </c>
      <c r="B24" s="48">
        <v>150.42857142857144</v>
      </c>
      <c r="C24" s="48">
        <v>0</v>
      </c>
      <c r="D24" s="48">
        <v>0</v>
      </c>
      <c r="E24" s="48">
        <v>0</v>
      </c>
      <c r="F24" s="50"/>
      <c r="G24" s="50"/>
    </row>
    <row r="25" spans="1:7">
      <c r="A25" s="45" t="s">
        <v>104</v>
      </c>
      <c r="B25" s="48">
        <v>3117.1428571428573</v>
      </c>
      <c r="C25" s="48">
        <v>857.34285714285716</v>
      </c>
      <c r="D25" s="48">
        <v>805.34285714285716</v>
      </c>
      <c r="E25" s="48">
        <v>1314.2857142857142</v>
      </c>
      <c r="F25" s="50"/>
      <c r="G25" s="50"/>
    </row>
    <row r="26" spans="1:7">
      <c r="F26" s="50"/>
      <c r="G26" s="50"/>
    </row>
    <row r="27" spans="1:7">
      <c r="F27" s="50"/>
      <c r="G27" s="50"/>
    </row>
    <row r="28" spans="1:7">
      <c r="F28" s="50"/>
      <c r="G28" s="50"/>
    </row>
    <row r="29" spans="1:7">
      <c r="F29" s="50"/>
      <c r="G29" s="50"/>
    </row>
    <row r="30" spans="1:7">
      <c r="F30" s="50"/>
      <c r="G30" s="50"/>
    </row>
    <row r="31" spans="1:7">
      <c r="F31" s="50"/>
      <c r="G31" s="50"/>
    </row>
    <row r="32" spans="1:7">
      <c r="F32" s="50"/>
      <c r="G32" s="50"/>
    </row>
    <row r="33" spans="6:7">
      <c r="F33" s="50"/>
      <c r="G33" s="50"/>
    </row>
    <row r="34" spans="6:7">
      <c r="F34" s="50"/>
      <c r="G34" s="50"/>
    </row>
    <row r="35" spans="6:7">
      <c r="F35" s="50"/>
      <c r="G35" s="50"/>
    </row>
    <row r="36" spans="6:7">
      <c r="F36" s="50"/>
      <c r="G36" s="50"/>
    </row>
    <row r="37" spans="6:7">
      <c r="F37" s="50"/>
      <c r="G37" s="50"/>
    </row>
    <row r="38" spans="6:7">
      <c r="F38" s="50"/>
      <c r="G38" s="50"/>
    </row>
    <row r="39" spans="6:7">
      <c r="F39" s="50"/>
      <c r="G39" s="50"/>
    </row>
    <row r="40" spans="6:7">
      <c r="F40" s="50"/>
      <c r="G40" s="50"/>
    </row>
    <row r="41" spans="6:7">
      <c r="F41" s="50"/>
      <c r="G41" s="50"/>
    </row>
    <row r="42" spans="6:7">
      <c r="F42" s="50"/>
      <c r="G42" s="50"/>
    </row>
    <row r="43" spans="6:7">
      <c r="F43" s="50"/>
      <c r="G43" s="50"/>
    </row>
    <row r="44" spans="6:7">
      <c r="F44" s="50"/>
      <c r="G44" s="50"/>
    </row>
    <row r="45" spans="6:7">
      <c r="F45" s="50"/>
      <c r="G45" s="50"/>
    </row>
    <row r="46" spans="6:7">
      <c r="F46" s="50"/>
      <c r="G46" s="50"/>
    </row>
    <row r="47" spans="6:7">
      <c r="F47" s="50"/>
      <c r="G47" s="50"/>
    </row>
    <row r="48" spans="6:7">
      <c r="F48" s="50"/>
      <c r="G48" s="50"/>
    </row>
    <row r="49" spans="6:7">
      <c r="F49" s="50"/>
      <c r="G49" s="50"/>
    </row>
    <row r="50" spans="6:7">
      <c r="F50" s="50"/>
      <c r="G50" s="50"/>
    </row>
    <row r="51" spans="6:7">
      <c r="F51" s="50"/>
      <c r="G51" s="50"/>
    </row>
    <row r="52" spans="6:7">
      <c r="F52" s="50"/>
      <c r="G52" s="50"/>
    </row>
    <row r="53" spans="6:7">
      <c r="F53" s="50"/>
      <c r="G53" s="50"/>
    </row>
    <row r="54" spans="6:7">
      <c r="F54" s="50"/>
      <c r="G54" s="50"/>
    </row>
    <row r="55" spans="6:7">
      <c r="F55" s="50"/>
      <c r="G55" s="50"/>
    </row>
    <row r="56" spans="6:7">
      <c r="F56" s="50"/>
      <c r="G56" s="50"/>
    </row>
    <row r="57" spans="6:7">
      <c r="F57" s="50"/>
      <c r="G57" s="50"/>
    </row>
    <row r="58" spans="6:7">
      <c r="F58" s="50"/>
      <c r="G58" s="50"/>
    </row>
    <row r="59" spans="6:7">
      <c r="F59" s="50"/>
      <c r="G59" s="50"/>
    </row>
    <row r="60" spans="6:7">
      <c r="F60" s="50"/>
      <c r="G60" s="50"/>
    </row>
    <row r="61" spans="6:7">
      <c r="F61" s="50"/>
      <c r="G61" s="50"/>
    </row>
    <row r="62" spans="6:7">
      <c r="F62" s="50"/>
      <c r="G62" s="50"/>
    </row>
    <row r="63" spans="6:7">
      <c r="F63" s="50"/>
      <c r="G63" s="50"/>
    </row>
    <row r="64" spans="6:7">
      <c r="F64" s="50"/>
      <c r="G64" s="50"/>
    </row>
    <row r="65" spans="6:7">
      <c r="F65" s="50"/>
      <c r="G65" s="50"/>
    </row>
    <row r="66" spans="6:7">
      <c r="F66" s="50"/>
      <c r="G66" s="50"/>
    </row>
    <row r="67" spans="6:7">
      <c r="F67" s="50"/>
      <c r="G67" s="50"/>
    </row>
    <row r="68" spans="6:7">
      <c r="F68" s="50"/>
      <c r="G68" s="50"/>
    </row>
    <row r="69" spans="6:7">
      <c r="F69" s="50"/>
      <c r="G69" s="50"/>
    </row>
    <row r="70" spans="6:7">
      <c r="F70" s="50"/>
      <c r="G70" s="50"/>
    </row>
    <row r="71" spans="6:7">
      <c r="F71" s="50"/>
      <c r="G71" s="50"/>
    </row>
    <row r="72" spans="6:7">
      <c r="F72" s="50"/>
      <c r="G72" s="50"/>
    </row>
    <row r="73" spans="6:7">
      <c r="F73" s="50"/>
      <c r="G73" s="50"/>
    </row>
    <row r="74" spans="6:7">
      <c r="F74" s="50"/>
      <c r="G74" s="50"/>
    </row>
    <row r="75" spans="6:7">
      <c r="F75" s="50"/>
      <c r="G75" s="50"/>
    </row>
    <row r="76" spans="6:7">
      <c r="F76" s="49"/>
      <c r="G76" s="49"/>
    </row>
    <row r="77" spans="6:7">
      <c r="F77" s="50"/>
      <c r="G77" s="50"/>
    </row>
    <row r="78" spans="6:7">
      <c r="F78" s="50"/>
      <c r="G78" s="50"/>
    </row>
    <row r="79" spans="6:7">
      <c r="F79" s="50"/>
      <c r="G79" s="50"/>
    </row>
    <row r="80" spans="6:7">
      <c r="F80" s="50"/>
      <c r="G80" s="50"/>
    </row>
    <row r="81" spans="6:7">
      <c r="F81" s="50"/>
      <c r="G81" s="50"/>
    </row>
    <row r="82" spans="6:7">
      <c r="F82" s="58"/>
      <c r="G82" s="58"/>
    </row>
    <row r="83" spans="6:7">
      <c r="F83" s="50"/>
      <c r="G83" s="50"/>
    </row>
    <row r="84" spans="6:7">
      <c r="F84" s="50"/>
      <c r="G84" s="50"/>
    </row>
    <row r="85" spans="6:7">
      <c r="F85" s="58"/>
      <c r="G85" s="58"/>
    </row>
    <row r="86" spans="6:7">
      <c r="F86" s="50"/>
      <c r="G86" s="50"/>
    </row>
    <row r="87" spans="6:7">
      <c r="F87" s="50"/>
      <c r="G87" s="50"/>
    </row>
    <row r="88" spans="6:7">
      <c r="F88" s="50"/>
      <c r="G88" s="50"/>
    </row>
    <row r="89" spans="6:7">
      <c r="F89" s="58"/>
      <c r="G89" s="58"/>
    </row>
    <row r="90" spans="6:7">
      <c r="F90" s="50"/>
      <c r="G90" s="50"/>
    </row>
    <row r="91" spans="6:7">
      <c r="F91" s="50"/>
      <c r="G91" s="50"/>
    </row>
    <row r="92" spans="6:7">
      <c r="F92" s="50"/>
      <c r="G92" s="50"/>
    </row>
    <row r="93" spans="6:7">
      <c r="F93" s="50"/>
      <c r="G93" s="50"/>
    </row>
    <row r="94" spans="6:7">
      <c r="F94" s="50"/>
      <c r="G94" s="50"/>
    </row>
    <row r="95" spans="6:7">
      <c r="F95" s="50"/>
      <c r="G95" s="50"/>
    </row>
    <row r="96" spans="6:7">
      <c r="F96" s="50"/>
      <c r="G96" s="50"/>
    </row>
    <row r="97" spans="6:7">
      <c r="F97" s="50"/>
      <c r="G97" s="50"/>
    </row>
    <row r="98" spans="6:7">
      <c r="F98" s="50"/>
      <c r="G98" s="50"/>
    </row>
    <row r="99" spans="6:7">
      <c r="F99" s="50"/>
      <c r="G99" s="50"/>
    </row>
    <row r="100" spans="6:7">
      <c r="F100" s="50"/>
      <c r="G100" s="50"/>
    </row>
    <row r="101" spans="6:7">
      <c r="F101" s="50"/>
      <c r="G101" s="50"/>
    </row>
    <row r="102" spans="6:7">
      <c r="F102" s="50"/>
      <c r="G102" s="50"/>
    </row>
    <row r="103" spans="6:7">
      <c r="F103" s="50"/>
      <c r="G103" s="50"/>
    </row>
    <row r="104" spans="6:7">
      <c r="F104" s="50"/>
      <c r="G104" s="50"/>
    </row>
    <row r="105" spans="6:7">
      <c r="F105" s="50"/>
      <c r="G105" s="50"/>
    </row>
    <row r="106" spans="6:7">
      <c r="F106" s="50"/>
      <c r="G106" s="50"/>
    </row>
    <row r="107" spans="6:7">
      <c r="F107" s="50"/>
      <c r="G107" s="50"/>
    </row>
    <row r="108" spans="6:7">
      <c r="F108" s="50"/>
      <c r="G108" s="50"/>
    </row>
    <row r="109" spans="6:7">
      <c r="F109" s="50"/>
      <c r="G109" s="50"/>
    </row>
    <row r="110" spans="6:7">
      <c r="F110" s="50"/>
      <c r="G110" s="50"/>
    </row>
    <row r="111" spans="6:7">
      <c r="F111" s="50"/>
      <c r="G111" s="50"/>
    </row>
    <row r="112" spans="6:7">
      <c r="F112" s="50"/>
      <c r="G112" s="50"/>
    </row>
    <row r="113" spans="6:7">
      <c r="F113" s="50"/>
      <c r="G113" s="50"/>
    </row>
    <row r="114" spans="6:7">
      <c r="F114" s="50"/>
      <c r="G114" s="50"/>
    </row>
    <row r="115" spans="6:7">
      <c r="F115" s="50"/>
      <c r="G115" s="50"/>
    </row>
    <row r="116" spans="6:7">
      <c r="F116" s="50"/>
      <c r="G116" s="50"/>
    </row>
    <row r="117" spans="6:7">
      <c r="F117" s="50"/>
      <c r="G117" s="50"/>
    </row>
    <row r="118" spans="6:7">
      <c r="F118" s="50"/>
      <c r="G118" s="50"/>
    </row>
    <row r="119" spans="6:7">
      <c r="F119" s="50"/>
      <c r="G119" s="50"/>
    </row>
    <row r="120" spans="6:7">
      <c r="F120" s="50"/>
      <c r="G120" s="50"/>
    </row>
    <row r="121" spans="6:7">
      <c r="F121" s="50"/>
      <c r="G121" s="50"/>
    </row>
    <row r="122" spans="6:7">
      <c r="F122" s="50"/>
      <c r="G122" s="50"/>
    </row>
    <row r="123" spans="6:7">
      <c r="F123" s="50"/>
      <c r="G123" s="50"/>
    </row>
    <row r="124" spans="6:7">
      <c r="F124" s="50"/>
      <c r="G124" s="50"/>
    </row>
    <row r="125" spans="6:7">
      <c r="F125" s="50"/>
      <c r="G125" s="50"/>
    </row>
    <row r="126" spans="6:7">
      <c r="F126" s="50"/>
      <c r="G126" s="50"/>
    </row>
    <row r="127" spans="6:7">
      <c r="F127" s="58"/>
      <c r="G127" s="58"/>
    </row>
    <row r="128" spans="6:7">
      <c r="F128" s="50"/>
      <c r="G128" s="50"/>
    </row>
    <row r="129" spans="6:7">
      <c r="F129" s="50"/>
      <c r="G129" s="50"/>
    </row>
    <row r="130" spans="6:7">
      <c r="F130" s="50"/>
      <c r="G130" s="50"/>
    </row>
    <row r="131" spans="6:7">
      <c r="F131" s="50"/>
      <c r="G131" s="50"/>
    </row>
    <row r="132" spans="6:7">
      <c r="F132" s="50"/>
      <c r="G132" s="50"/>
    </row>
    <row r="133" spans="6:7">
      <c r="F133" s="50"/>
      <c r="G133" s="50"/>
    </row>
    <row r="134" spans="6:7">
      <c r="F134" s="50"/>
      <c r="G134" s="50"/>
    </row>
    <row r="135" spans="6:7">
      <c r="F135" s="58"/>
      <c r="G135" s="58"/>
    </row>
    <row r="136" spans="6:7">
      <c r="F136" s="50"/>
      <c r="G136" s="50"/>
    </row>
    <row r="137" spans="6:7">
      <c r="F137" s="50"/>
      <c r="G137" s="50"/>
    </row>
    <row r="138" spans="6:7">
      <c r="F138" s="50"/>
      <c r="G138" s="50"/>
    </row>
    <row r="139" spans="6:7">
      <c r="F139" s="50"/>
      <c r="G139" s="50"/>
    </row>
    <row r="140" spans="6:7">
      <c r="F140" s="50"/>
      <c r="G140" s="50"/>
    </row>
    <row r="141" spans="6:7">
      <c r="F141" s="50"/>
      <c r="G141" s="50"/>
    </row>
    <row r="142" spans="6:7">
      <c r="F142" s="50"/>
      <c r="G142" s="50"/>
    </row>
    <row r="143" spans="6:7">
      <c r="F143" s="50"/>
      <c r="G143" s="50"/>
    </row>
    <row r="144" spans="6:7">
      <c r="F144" s="58"/>
      <c r="G144" s="58"/>
    </row>
    <row r="145" spans="6:7">
      <c r="F145" s="50"/>
      <c r="G145" s="50"/>
    </row>
    <row r="146" spans="6:7">
      <c r="F146" s="50"/>
      <c r="G146" s="50"/>
    </row>
    <row r="147" spans="6:7">
      <c r="F147" s="50"/>
      <c r="G147" s="50"/>
    </row>
    <row r="148" spans="6:7">
      <c r="F148" s="50"/>
      <c r="G148" s="50"/>
    </row>
    <row r="149" spans="6:7">
      <c r="F149" s="50"/>
      <c r="G149" s="50"/>
    </row>
    <row r="150" spans="6:7">
      <c r="F150" s="50"/>
      <c r="G150" s="50"/>
    </row>
    <row r="151" spans="6:7">
      <c r="F151" s="50"/>
      <c r="G151" s="50"/>
    </row>
    <row r="152" spans="6:7">
      <c r="F152" s="50"/>
      <c r="G152" s="50"/>
    </row>
    <row r="153" spans="6:7">
      <c r="F153" s="50"/>
      <c r="G153" s="50"/>
    </row>
    <row r="154" spans="6:7">
      <c r="F154" s="50"/>
      <c r="G154" s="50"/>
    </row>
    <row r="155" spans="6:7">
      <c r="F155" s="50"/>
      <c r="G155" s="50"/>
    </row>
    <row r="156" spans="6:7">
      <c r="F156" s="50"/>
      <c r="G156" s="50"/>
    </row>
    <row r="157" spans="6:7">
      <c r="F157" s="58"/>
      <c r="G157" s="58"/>
    </row>
    <row r="158" spans="6:7">
      <c r="F158" s="50"/>
      <c r="G158" s="50"/>
    </row>
    <row r="159" spans="6:7">
      <c r="F159" s="50"/>
      <c r="G159" s="50"/>
    </row>
    <row r="160" spans="6:7">
      <c r="F160" s="58"/>
      <c r="G160" s="58"/>
    </row>
    <row r="161" spans="6:7">
      <c r="F161" s="50"/>
      <c r="G161" s="50"/>
    </row>
    <row r="162" spans="6:7">
      <c r="F162" s="58"/>
      <c r="G162" s="58"/>
    </row>
    <row r="163" spans="6:7">
      <c r="F163" s="50"/>
      <c r="G163" s="50"/>
    </row>
    <row r="164" spans="6:7">
      <c r="F164" s="50"/>
      <c r="G164" s="50"/>
    </row>
    <row r="165" spans="6:7">
      <c r="F165" s="50"/>
      <c r="G165" s="50"/>
    </row>
    <row r="166" spans="6:7">
      <c r="F166" s="50"/>
      <c r="G166" s="50"/>
    </row>
    <row r="167" spans="6:7">
      <c r="F167" s="50"/>
      <c r="G167" s="50"/>
    </row>
    <row r="168" spans="6:7">
      <c r="F168" s="50"/>
      <c r="G168" s="50"/>
    </row>
    <row r="169" spans="6:7">
      <c r="F169" s="50"/>
      <c r="G169" s="50"/>
    </row>
    <row r="170" spans="6:7">
      <c r="F170" s="50"/>
      <c r="G170" s="50"/>
    </row>
    <row r="171" spans="6:7">
      <c r="F171" s="58"/>
      <c r="G171" s="58"/>
    </row>
    <row r="172" spans="6:7">
      <c r="F172" s="50"/>
      <c r="G172" s="50"/>
    </row>
    <row r="173" spans="6:7">
      <c r="F173" s="50"/>
      <c r="G173" s="50"/>
    </row>
    <row r="174" spans="6:7">
      <c r="F174" s="50"/>
      <c r="G174" s="50"/>
    </row>
    <row r="175" spans="6:7">
      <c r="F175" s="50"/>
      <c r="G175" s="50"/>
    </row>
    <row r="176" spans="6:7">
      <c r="F176" s="50"/>
      <c r="G176" s="50"/>
    </row>
    <row r="177" spans="6:7">
      <c r="F177" s="50"/>
      <c r="G177" s="50"/>
    </row>
    <row r="178" spans="6:7">
      <c r="F178" s="50"/>
      <c r="G178" s="50"/>
    </row>
    <row r="179" spans="6:7">
      <c r="F179" s="50"/>
      <c r="G179" s="50"/>
    </row>
    <row r="180" spans="6:7">
      <c r="F180" s="50"/>
      <c r="G180" s="50"/>
    </row>
    <row r="181" spans="6:7">
      <c r="F181" s="50"/>
      <c r="G181" s="50"/>
    </row>
    <row r="182" spans="6:7">
      <c r="F182" s="59"/>
      <c r="G182"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2019-05-23T19:00:49Z</cp:lastPrinted>
  <dcterms:created xsi:type="dcterms:W3CDTF">2017-08-30T21:06:16Z</dcterms:created>
  <dcterms:modified xsi:type="dcterms:W3CDTF">2020-11-15T02:52:02Z</dcterms:modified>
</cp:coreProperties>
</file>