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2019\Julio\"/>
    </mc:Choice>
  </mc:AlternateContent>
  <xr:revisionPtr revIDLastSave="0" documentId="8_{2EA4BE57-6A3A-4457-921A-7905820E443D}" xr6:coauthVersionLast="45" xr6:coauthVersionMax="45" xr10:uidLastSave="{00000000-0000-0000-0000-000000000000}"/>
  <bookViews>
    <workbookView xWindow="-120" yWindow="-120" windowWidth="20730" windowHeight="11160" tabRatio="807" xr2:uid="{00000000-000D-0000-FFFF-FFFF00000000}"/>
  </bookViews>
  <sheets>
    <sheet name="CONSOLIDADO" sheetId="1" r:id="rId1"/>
    <sheet name="CONS_RESULTADOS" sheetId="2" r:id="rId2"/>
    <sheet name="NOTAS DE MEJORA" sheetId="3" r:id="rId3"/>
    <sheet name="Hoja3" sheetId="30" r:id="rId4"/>
    <sheet name="RESU_ NOTAS MEJORA" sheetId="4" r:id="rId5"/>
    <sheet name="CORRECTIVAS" sheetId="5" r:id="rId6"/>
    <sheet name="Hoja4" sheetId="31" r:id="rId7"/>
    <sheet name="RESU_CORRECTIVAS" sheetId="6" r:id="rId8"/>
    <sheet name="COMUNICACIONES (2019)" sheetId="8" r:id="rId9"/>
    <sheet name="CONTROL DISCIPLINARIO" sheetId="11" r:id="rId10"/>
    <sheet name="CONTROL Y MEJORA (2019)" sheetId="12" r:id="rId11"/>
    <sheet name="DIRECCIONAMIENTO ESTRATÉGICO" sheetId="13" r:id="rId12"/>
    <sheet name="DIRECC ESTRATEGICO 2019" sheetId="14" r:id="rId13"/>
    <sheet name="EVALUACION CONTROL Y SEG" sheetId="15" r:id="rId14"/>
    <sheet name="EVALUACION CONTROL SEG 2019" sheetId="16" r:id="rId15"/>
    <sheet name="GESTION AMBIENTAL 2019 " sheetId="17" r:id="rId16"/>
    <sheet name="GESTION DISCIPLINARIA 2019 " sheetId="19" r:id="rId17"/>
    <sheet name="GESTIÓN DOCUMENTAL (2019)" sheetId="20" r:id="rId18"/>
    <sheet name="GESTIÓN FINANCIERA (2019)" sheetId="21" r:id="rId19"/>
    <sheet name="GESTIÓN JURÍDICA (2019)" sheetId="22" r:id="rId20"/>
    <sheet name="GESTIÓN TALENTO HUMANO (2019)" sheetId="23" r:id="rId21"/>
    <sheet name="GESTIÓN TECNOLÓGICA (2019)" sheetId="24" r:id="rId22"/>
    <sheet name="METROLOGIA 2019 " sheetId="25" r:id="rId23"/>
    <sheet name="PLANEACIÓN AMBIENTAL" sheetId="27" r:id="rId24"/>
    <sheet name="PLANEACION AMBIENTAL 2019 " sheetId="28" r:id="rId25"/>
    <sheet name="SERVICIO A LA CIUDADANÍA (2019)" sheetId="29" r:id="rId26"/>
  </sheets>
  <definedNames>
    <definedName name="_xlnm._FilterDatabase" localSheetId="0" hidden="1">CONSOLIDADO!$A$2:$V$744</definedName>
    <definedName name="_xlnm._FilterDatabase" localSheetId="5" hidden="1">CORRECTIVAS!$A$2:$V$674</definedName>
    <definedName name="_xlnm._FilterDatabase" localSheetId="14" hidden="1">'EVALUACION CONTROL SEG 2019'!$A$2:$V$480</definedName>
    <definedName name="_xlnm._FilterDatabase" localSheetId="6" hidden="1">Hoja4!$A$2:$V$673</definedName>
    <definedName name="_xlnm._FilterDatabase" localSheetId="2" hidden="1">'NOTAS DE MEJORA'!$A$2:$W$71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 l="1"/>
  <c r="E20" i="6" l="1"/>
  <c r="D19" i="6"/>
  <c r="D18" i="6"/>
  <c r="D17" i="6"/>
  <c r="D16" i="6"/>
  <c r="D15" i="6"/>
  <c r="D14" i="6"/>
  <c r="D13" i="6"/>
  <c r="D12" i="6"/>
  <c r="D11" i="6"/>
  <c r="D10" i="6"/>
  <c r="D9" i="6"/>
  <c r="D8" i="6"/>
  <c r="D7" i="6"/>
  <c r="D6" i="6"/>
  <c r="D5" i="6"/>
  <c r="D4" i="6"/>
  <c r="D3" i="6"/>
  <c r="D2" i="6"/>
  <c r="C9" i="6"/>
  <c r="C15" i="6"/>
  <c r="C11" i="6"/>
  <c r="C14" i="6"/>
  <c r="B9" i="6"/>
  <c r="C8" i="6"/>
  <c r="C21" i="4"/>
  <c r="C20" i="6" l="1"/>
  <c r="D20" i="6"/>
  <c r="B53" i="2"/>
  <c r="E38" i="2" s="1"/>
  <c r="E39" i="2" l="1"/>
  <c r="E45" i="2"/>
  <c r="E44" i="2"/>
  <c r="E36" i="2"/>
  <c r="E34" i="2"/>
  <c r="E43" i="2"/>
  <c r="E35" i="2"/>
  <c r="E47" i="2"/>
  <c r="E52" i="2"/>
  <c r="E49" i="2"/>
  <c r="E41" i="2"/>
  <c r="E37" i="2"/>
  <c r="E51" i="2"/>
  <c r="E48" i="2"/>
  <c r="E40" i="2"/>
  <c r="E50" i="2"/>
  <c r="E46" i="2"/>
  <c r="E42" i="2"/>
  <c r="M4" i="29"/>
  <c r="M10" i="28"/>
  <c r="M5" i="27"/>
  <c r="M10" i="25"/>
  <c r="M20" i="24"/>
  <c r="M81" i="23"/>
  <c r="M5" i="22"/>
  <c r="M5" i="21"/>
  <c r="M15" i="20"/>
  <c r="N4" i="19"/>
  <c r="M84" i="17"/>
  <c r="M480" i="16"/>
  <c r="M21" i="15"/>
  <c r="M5" i="14"/>
  <c r="M5" i="13"/>
  <c r="M7" i="12"/>
  <c r="M22" i="11"/>
  <c r="M7" i="8"/>
  <c r="B19" i="6"/>
  <c r="B18" i="6"/>
  <c r="B17" i="6"/>
  <c r="B16" i="6"/>
  <c r="B15" i="6"/>
  <c r="B14" i="6"/>
  <c r="B13" i="6"/>
  <c r="B12" i="6"/>
  <c r="B11" i="6"/>
  <c r="B10" i="6"/>
  <c r="B8" i="6"/>
  <c r="B7" i="6"/>
  <c r="B6" i="6"/>
  <c r="B5" i="6"/>
  <c r="B4" i="6"/>
  <c r="B3" i="6"/>
  <c r="B2" i="6"/>
  <c r="B20" i="4"/>
  <c r="B19" i="4"/>
  <c r="B18" i="4"/>
  <c r="B17" i="4"/>
  <c r="B16" i="4"/>
  <c r="B15" i="4"/>
  <c r="B14" i="4"/>
  <c r="B13" i="4"/>
  <c r="B12" i="4"/>
  <c r="B11" i="4"/>
  <c r="B10" i="4"/>
  <c r="B9" i="4"/>
  <c r="B8" i="4"/>
  <c r="B7" i="4"/>
  <c r="B6" i="4"/>
  <c r="B5" i="4"/>
  <c r="B4" i="4"/>
  <c r="B3" i="4"/>
  <c r="B2" i="4"/>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B10" i="2"/>
  <c r="C9" i="2"/>
  <c r="B9" i="2"/>
  <c r="C8" i="2"/>
  <c r="B8" i="2"/>
  <c r="A7" i="2"/>
  <c r="C3" i="2"/>
  <c r="C2" i="2"/>
  <c r="B21" i="4" l="1"/>
  <c r="E53" i="2"/>
  <c r="B27" i="2"/>
  <c r="C27" i="2"/>
  <c r="B20" i="6"/>
  <c r="C4" i="2"/>
  <c r="E13" i="2" s="1"/>
  <c r="B28" i="2" l="1"/>
  <c r="E14" i="2"/>
  <c r="E25" i="2"/>
  <c r="E10" i="2"/>
  <c r="E16" i="2"/>
  <c r="E21" i="2"/>
  <c r="E15" i="2"/>
  <c r="E22" i="2"/>
  <c r="E11" i="2"/>
  <c r="E24" i="2"/>
  <c r="E9" i="2"/>
  <c r="E23" i="2"/>
  <c r="E26" i="2"/>
  <c r="E20" i="2"/>
  <c r="E17" i="2"/>
  <c r="E19" i="2"/>
  <c r="E18" i="2"/>
  <c r="E8" i="2"/>
  <c r="E12" i="2"/>
  <c r="E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KAREN.QUINTERO</author>
  </authors>
  <commentList>
    <comment ref="C10" authorId="0" shapeId="0" xr:uid="{00000000-0006-0000-0100-000001000000}">
      <text>
        <r>
          <rPr>
            <b/>
            <sz val="9"/>
            <color indexed="81"/>
            <rFont val="Tahoma"/>
            <family val="2"/>
          </rPr>
          <t>KAREN.QUINTERO:</t>
        </r>
        <r>
          <rPr>
            <sz val="9"/>
            <color indexed="81"/>
            <rFont val="Tahoma"/>
            <family val="2"/>
          </rPr>
          <t xml:space="preserve">
Subsecretria no la ha revisado pero ya esta cerrada</t>
        </r>
      </text>
    </comment>
    <comment ref="B15" authorId="0" shapeId="0" xr:uid="{00000000-0006-0000-0100-000002000000}">
      <text>
        <r>
          <rPr>
            <b/>
            <sz val="9"/>
            <color indexed="81"/>
            <rFont val="Tahoma"/>
            <family val="2"/>
          </rPr>
          <t>KAREN.QUINTERO:</t>
        </r>
        <r>
          <rPr>
            <sz val="9"/>
            <color indexed="81"/>
            <rFont val="Tahoma"/>
            <family val="2"/>
          </rPr>
          <t xml:space="preserve">
808 registrar el proceso responsabl de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KAREN.QUINTERO</author>
  </authors>
  <commentList>
    <comment ref="B9" authorId="0" shapeId="0" xr:uid="{00000000-0006-0000-0400-000001000000}">
      <text>
        <r>
          <rPr>
            <b/>
            <sz val="9"/>
            <color indexed="81"/>
            <rFont val="Tahoma"/>
            <family val="2"/>
          </rPr>
          <t>KAREN.QUINTERO:</t>
        </r>
        <r>
          <rPr>
            <sz val="9"/>
            <color indexed="81"/>
            <rFont val="Tahoma"/>
            <family val="2"/>
          </rPr>
          <t xml:space="preserve">
808 registrar el proceso responsabl de la acción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KAREN.QUINTERO</author>
  </authors>
  <commentList>
    <comment ref="B9" authorId="0" shapeId="0" xr:uid="{00000000-0006-0000-0700-000001000000}">
      <text>
        <r>
          <rPr>
            <b/>
            <sz val="9"/>
            <color indexed="81"/>
            <rFont val="Tahoma"/>
            <family val="2"/>
          </rPr>
          <t>KAREN.QUINTERO:</t>
        </r>
        <r>
          <rPr>
            <sz val="9"/>
            <color indexed="81"/>
            <rFont val="Tahoma"/>
            <family val="2"/>
          </rPr>
          <t xml:space="preserve">
808 registrar el proceso responsabl de la acción </t>
        </r>
      </text>
    </comment>
    <comment ref="D9" authorId="0" shapeId="0" xr:uid="{00000000-0006-0000-0700-000002000000}">
      <text>
        <r>
          <rPr>
            <b/>
            <sz val="9"/>
            <color indexed="81"/>
            <rFont val="Tahoma"/>
            <family val="2"/>
          </rPr>
          <t>KAREN.QUINTERO:</t>
        </r>
        <r>
          <rPr>
            <sz val="9"/>
            <color indexed="81"/>
            <rFont val="Tahoma"/>
            <family val="2"/>
          </rPr>
          <t xml:space="preserve">
808 registrar el proceso responsabl de la acción </t>
        </r>
      </text>
    </comment>
  </commentList>
</comments>
</file>

<file path=xl/sharedStrings.xml><?xml version="1.0" encoding="utf-8"?>
<sst xmlns="http://schemas.openxmlformats.org/spreadsheetml/2006/main" count="12373" uniqueCount="1118">
  <si>
    <t>31/dic./2019</t>
  </si>
  <si>
    <t>Cindy Carolina Bernal Londoño</t>
  </si>
  <si>
    <t>Subsecretaria General y de Control Disciplinario</t>
  </si>
  <si>
    <t>Realizar un ejercicio de referenciación con entes de control, respecto al Código General Disciplinario, como una oportunidad para implementar mejoras en el proceso.</t>
  </si>
  <si>
    <t>Abierta</t>
  </si>
  <si>
    <t>23/jul./2019</t>
  </si>
  <si>
    <t>Oscar Ferney Lopez Espitia.</t>
  </si>
  <si>
    <t>GESTIÓN DISCIPLINARIA (2019)</t>
  </si>
  <si>
    <t>Oporunidad</t>
  </si>
  <si>
    <t>31/ago./2019</t>
  </si>
  <si>
    <t>Silveria Asprilla Lara</t>
  </si>
  <si>
    <t>Dirección de Planeación y Sistemas de Información Ambiental</t>
  </si>
  <si>
    <t>Incluir en la caracterización del proceso en el planear como proveedores, las entidades del orden distrital como es la Veeduría Distrital. En la descripción, la elaboración de la estrategia y metodología para la rendición de cuentas y en las salidas la Estrategia elaborada. Cambiar el responsable de la actividad No. 2 Recibir y revisar los proyectos radicados en la SDA, Subdirector de proyectos y cooperación internacional, por Profesional Universitario. Cambiar en la actividad No. 10 el responsable, Comité Directivo, por Comité de Gestión y de Desempeño. Norma: ISO 9001:2015 numeral 4.4.1, literal “c”</t>
  </si>
  <si>
    <t>19/jul./2019</t>
  </si>
  <si>
    <t>Rosanna Sanfeliu Giaimo</t>
  </si>
  <si>
    <t>DIRECCIONAMIENTO ESTRATÉGICO</t>
  </si>
  <si>
    <t>Planes de mejoramiento</t>
  </si>
  <si>
    <t>30/nov./2019</t>
  </si>
  <si>
    <t>Subdirección de Proyectos y Cooperación Internacional</t>
  </si>
  <si>
    <t>En la normatividad incluir el Decreto 1082 de 2015 por medio del cual se expide el Decreto Único Reglamentario del sector Administrativo de Planeación Nacional. Revisar si es pertinente que el procedimiento continúe en el procedimiento Acceso a cooperación no reembolsable. Cambiar en la actividad No.27, Comité Directivo por Comité de gestión y de desempeño. Incluir, en la caracterización del proceso en el hacer como proveedores, los ciudadanos u organizaciones sociales y en la descripción, además de revisar y analizar, las actividades de inscripción, viabilización, registro y priorización de los proyectos ambientales. Norma: ISO 9001:2015 numeral 4.4.1, literal “c”</t>
  </si>
  <si>
    <t>Arturo Calderón Zuluaga</t>
  </si>
  <si>
    <t>Al revisar la normatividad del procedimiento: Formulación, medición y evaluación de indicadores de gestión, código: PE01-PR03, versión: 11, se evidencio que falta incluir normatividad vigente y aplicable al mismo, como las que se mencionan a continuación: Decreto 371 del 8 de agosto de 2011, "Por medio del cual se modifica el Decreto Distrital 508 de 2010 relativo al Sistema de Indicadores de Gestión.", Circular No. 004 del 27 de diciembre de 2013, Decreto 1499 del 11 de septiembre 2017, “Por medio del cual se modifica el Decreto 1083 de 2015, Decreto Único Reglamentario del Sector Función Pública, en lo relacionado con el Sistema de Gestión establecido en el artículo 133 de la Ley 1753 de 2015”, Decreto No. 591 del 16 de octubre de 2018 "Por medio del cual se adopta el Modelo Integrado de Planeación y Gestión Nacional y se dictan otras disposiciones"</t>
  </si>
  <si>
    <t>24/jul./2019</t>
  </si>
  <si>
    <t>Durante el segundo trimestre de 2019 la Subsecretaria General y de Control Disciplinario en cabeza del grupo de Servicio a la Ciudadanía realizó tres ferias de Servicio propias, en la localidad de Engativá, donde se promovió la participacion Ciudadana, dando a conocer los trámites y servicios que ofrece la SDA y los puntos de atencion habilitados.</t>
  </si>
  <si>
    <t>-</t>
  </si>
  <si>
    <t>Realizar ferias de servicio a la ciudadania para aumentar la participación ciudadana en los puntos de menor afluencia, incrementado el número de ciudadanos atendidos y aumentando la favorabilidad de la Entidad.</t>
  </si>
  <si>
    <t>Ferias de servicio a la ciudadanía en los puntos de mas baja demanda en los tramites de la secretaría.</t>
  </si>
  <si>
    <t>19/jun./2019</t>
  </si>
  <si>
    <t>SERVICIO A LA CIUDADANÍA (2019)</t>
  </si>
  <si>
    <t>Oficina Asesora de Comunicaciones</t>
  </si>
  <si>
    <t xml:space="preserve">Crear un nuevo espacio de difusión en la página web oficial de la entidad que permita visibilizar las iniciativas, proyectos y trabajos de las personas, colectivos y organizaciones que se unen a la tarea de la SDA de cuidar y preservar el medio ambiente en los humedales y localidades de Bogotá. Esta búsqueda de historias también le permitirá a la OAC crear una base de experiencias exitosas, personajes y referentes de ciudad sobre el cuidado del ambiente, las cuales pueden hacer parte de la agenda de relacionamiento mediático y free press de la OAC y enriquecer así la oferta de temas a los periodistas sobre la gestión de la SDA para ganar registros de tono positivo en medios de comunicación. </t>
  </si>
  <si>
    <t>18/jun./2019</t>
  </si>
  <si>
    <t>Andrés Felipe Romero Madriña</t>
  </si>
  <si>
    <t>COMUNICACIONES (2019)</t>
  </si>
  <si>
    <t>17/jul./2019</t>
  </si>
  <si>
    <t>Elsa Marina Ramirez Rubio</t>
  </si>
  <si>
    <t>2-Mesas de trabajo con la Secretaría Distrital de Hacienda</t>
  </si>
  <si>
    <t>12/jul./2019</t>
  </si>
  <si>
    <t>La Secretaría Distrital de Ambiente Adoptó el nuevo Plan de cuentas presupuestales para el presupuesto de funcionamiento, como se puede observar en un reporte de ejecución presupuestal.</t>
  </si>
  <si>
    <t>SI</t>
  </si>
  <si>
    <t>04/jul./2019</t>
  </si>
  <si>
    <t>1-Adopción del nuevo plan de cuentas presupuestales.</t>
  </si>
  <si>
    <t>Subdirección Financiera</t>
  </si>
  <si>
    <t>Sistema Presupuestal y de pagos integrados y en funcionamiento al Sistema Distrital "Bog-data Distrito."</t>
  </si>
  <si>
    <t>05/jun./2019</t>
  </si>
  <si>
    <t>GESTIÓN FINANCIERA (2019)</t>
  </si>
  <si>
    <t>Sandra Esperanza Villamil Muñoz</t>
  </si>
  <si>
    <t>3. Elaborar informe de visita con los resultados y conclusiones correspondientes.</t>
  </si>
  <si>
    <t>2. Realizar la visita con el fin de adelantar el ejercicio de referenciacion.</t>
  </si>
  <si>
    <t>Seguimiento proceso: La OCI gestionó con la Superintendencia Financiera de Colombia una visita para un proceso de referenciación en temas relacionado 1. Elaboración y aplicación de la matriz de priorización de auditorías basado en riesgos. 2. Cómo ejecutar una auditoría basada en el análisis de los riesgos. 3. Aplicación de normas internacionales en el ejercicio de la auditoria interna. 4. Tips de buenas prácticas en el ejercicio de las auditorías. 5. Modelos y criterios de evaluación de la efectividad de las acciones formuladas en los mapas de riesgos y en los planes de mejoramiento.</t>
  </si>
  <si>
    <t>1. Enviar oficio de solicitud de visita a la oficina de control interno seleccionada</t>
  </si>
  <si>
    <t>Ana Lucía Bacares Toledo</t>
  </si>
  <si>
    <t>Oficina de Control Interno</t>
  </si>
  <si>
    <t>Realizar un ejercicio de referenciación con oficinas de control interno o similares que apliquen normas internacionales de auditoría, como una oportunidad para implementar mejoras en el proceso.</t>
  </si>
  <si>
    <t>23/may./2019</t>
  </si>
  <si>
    <t>CONTROL Y MEJORA (2019)</t>
  </si>
  <si>
    <t>15/jul./2019</t>
  </si>
  <si>
    <t>Otras acciones adelantadas a 30 de junio de 2019: 10. Preparación del tercer y último taller del Convenio de Cooperación Internacional SDA-CV-20181398 SDA-Stuttgart. Se han estado realizando la gestión para el buen desarrollo del tercer taller ( agenda, logísitica de hoteles y transporte, apoyo a la Subdirección de Hídrico en la preparación del foro "Lanzamiento de la Norma Distrital sobre sitios potencialmente contaminados y sitios contaminados" 11. Convocatoria Ramsar Se prestó apoyo a la Dirección de Planeación y Sistemas de información en la postulación a una convocatoria RAMSAR, cuyo proyecto consiste en crear una red comunitaria de pozos privados para el monitoreo de los niveles y calidad del agua subterránea que sirva de protección contra impactos potenciales en dos humedales urbanos del Distrito Capital.</t>
  </si>
  <si>
    <t>A 30 de junio las acciones adelantadas durante el año, en esta materia son: 1. Convenio de Cooperación Internacional No. SDA-CV-20181398 SDA-Stuttgart Se gestionó todo lo relacionado con la participación de la SDA en el segundo taller realizado en Stuttgart, del 10 al 19 de mayo. 2. Seminario Internacional “Maquinaria de construcción libre de hollín, reducir la contaminación y mitigar el cambio climático”, Chile. Se gestionó la participación de la SDA - Subdirección de Calidad del Aire Auditiva y Visual en el seminario que se llevó a cabo en Santiago del 13 al 16 de mayo. 3. H2020 Universidad de Sevilla: Se realizó una alianza con la Universidad de Sevilla para participar en la Convocatoria Horizon2020 Unión Europea-CELAC, SC5-13-2018-2019: "Fortalecimiento de la cooperación internacional en urbanización sostenible: soluciones basadas en la naturaleza para la restauración y rehabilitación de ecosistemas urbanos". La SDA aceptó ser socio en la postulación, para lo cual se elaboraron los documentos y comunicaciones de la alianza. 4. UPME-Gobierno Francés Se gestionó la oportunidad para que la entidad fuese beneficiaria del convenio nacional UPME- Gobierno Francés, a fin de dar cumplimiento al Acuerdo del Concejo 655 de 2016 (Fuentes No Convencionales de Energía). Se realizó auditoría energética al edificio de la SDA sin costo para la entidad. 5. Fondo Francés Se solicitó apoyo a través de DDRI para Semana Eco-Empresarial y Foro Cooperación Internacional y Medio Ambiente. 6. WWF-SDA (OPEL) Se está gestionando una posible cooperación para que la SDA reciba, mediante un acuerdo de contribución o una carta de intención, en el que la WWF suministraría información relacionada con recursos pedagógicos que pueden servir de apoyo a la Oficina de Participación, Educación y Localidades. 7. Metropolis Se está gestionando la firma del Convenio de Cooperación Internacional con Metropolis, resultado de la obtención del tercer puesto en la Convocatoria de Iniciativas Metropolis, con el Proyecto " Gestión Integral del Agua para la Adaptación al Cambio Climático en las Metropolis" 8. Convenio Cooperación Swedfund Resultado de reuniones adelantadas en 2018 con el Gobierno Sueco para una posible cooperación tendiente a realizar un estudio de factibilidad para promover fuentes alternativas de combustible para el transporte público de la ciudad de Bogotá, se dio inicio en marzo de 2019 a la revisión del borrador del Memorando de Entendimiento entre la SDA y el Swedfund para elaborar un proyecto de pre-estudio de uso de biogas en el transporte público en Bogotá en pro del mejoramiento de la calidad del aire y las bajas emisiones de carbono. El documento está siendo estudiado por la Dirección Corporativa de la SDA 9. Participación de la SDA en el evento “Encuentro de Negocios + más” del 27 al 30 de junio de 2019 Se adelantaron todas las acciones de planeación, organización, preparación logística y documental, convocatoria a las áreas misionales que apoyaron la presencia de la SDA, en este evento, el cual consistió en una feria ambiental en Plaza de las Américas y un encuentro académico en la Gobernación de Cundinamarca, en el que participó el Sr. Subsecretario Panel: “El sector público – impulso a la sostenibilidad y los negocios verdes” Se preparó un stand en la feria ambiental que se realizó en el Centro Comercial Plaza de las Américas y se hizo acompañamiento a los profesionales que atendieron a los ciudadanos que nos visitaron, los tres días de feria. Se hicieron todos los arreglos logísticos para el Taller sobre jardínes verticales y techos verdes, realizado en el marco de esta misma feria. 10. Preparación del tercer y último taller del Convenio de Cooperación Internacional SDA-C</t>
  </si>
  <si>
    <t>1 Identificar, promover y gestionar, ante entes Bilaterales y Multilaterales de Cooperación, las diferentes iniciativas presentadas por la SDA o alianzas de carácter nacional o internacional, públicas o privadas, con el fin de obtener recursos técnicos y/o financieros para el fortalecimiento de los planes y proyectos de la SDA.</t>
  </si>
  <si>
    <t>Oportunidad:Disponibilidad de recursos en la comunidad internacional para el tema ambiental.</t>
  </si>
  <si>
    <t>DIRECCIONAMIENTO ESTRATÉGICO (2019)</t>
  </si>
  <si>
    <t>Seguimiento OCI – Tercera línea de defensa: Acción en ejecución. Se recomienda como evidencia del cumplimiento de la acción, las actas de participación en los espacios de articulación con el nivel regional para intercambio de experiencias y de gestión del conocimiento, tal como quedó establecida la acción. Están en elaboración las actas de autoevaluación del mes de mayo y junio. Se sugiere consultar con el proceso de Gestión documental como debe ser la organización y almacenamiento de las actas de autoevaluaciones de los proyectos. Se realiza seguimiento mediante radicado N°2019IE166422 del 22 de julio de 2019 donde se relacionan las observaciones y recomendaciones.</t>
  </si>
  <si>
    <t>22/jul./2019</t>
  </si>
  <si>
    <t>Para la vigencia 2019 la DPSIA va a desarrollar la siguiente iniciativa: "Fortalecimiento de capacidades e intercambio de conocimientos en temáticas ambientales en la región, a través del desarrollo del Foro Regional: Gestión Integral del Agua para la adaptación al cambio climático y la ejecución de las jornadas de asistencia técnica a los municipios vecinos al Distrito" lo cual se evidencia en el actas de reunión de autoevaluación del Proyecto de Inversión 1029 del mes de abril de 2019. Para el desarrollo de las asistencias técnicas, se solicitó el apoyo de las áreas técnicas de la Secretaría de Ambiente-SDA para la elaboración de documentos técnicos con la descripción del desarrollo de las jornadas de asistencia técnica, lo cual se evidencia en los memorados con radicado 2019IE88181, 2019IE87948, 2019IE81978, 2019IE94300, 2019IE110269, 2019IE139749, 2019IE88553. Además, se definieron las fechas con la Secretaría Distrital de Planeación para el desarrollo de asistencias técnicas en los meses de julio, agosto y septiembre y se definió un documento con toda la información de las jornadas a realizar para estas fechas es así, como todas las jornadas de asistencia técnica del Convenio de Cooperación 428 de 2018 están agendadas y confirmadas por parte de los técnicos de la SDA esto se evidencia en el acta de reunión entre la SDA y la SDP con fecha del 14 de mayo de 2019. Respecto al Foro Regional, la logística se va a gestionar a través de la bolsa de comunicaciones y se envió el formato respectivo con los requerimientos para que la Oficina Asesora de Comunicaciones realice el proceso de contratación de la logística, mediante comunicaciones 2019IE102188, 2019IE98324, 2019IE113144, 2019IE120776. Se ajustó el documento del Foro Regional de Gestión Integral de Agua para la adaptación al cambio climático, de acuerdo con las observaciones realizadas por el Ministerio de Ambiente, y se envió mediante correo electrónico el día 26 de junio de 2019 una comunicación interna electrónica desde la cuenta institucional claudia.cortes@ambientebogota.gov.co los servidores públicos de la SDA integrantes del grupo interno de cambio climático solicitando realicen sus observaciones. El documento enviado mediante este medio institucional se puede evidenciar en el archivo con ubicación DRIVE DPSIA/PLANEACION/PROYECTO1029/EVIDENCIAS 1029 2019/REGION/2019. Iniciativa 5. Fortalecimiento de capacidades e intercambio de conocimientos/FORO REGIONAL.</t>
  </si>
  <si>
    <t>15/dic./2019</t>
  </si>
  <si>
    <t>Yeandri Natalia Moreno López</t>
  </si>
  <si>
    <t>1. Realizar gestión y participar con incidencia en los espacios de articulación con el nivel regional para intercambio de experiencias y gestión del conocimiento en temas de adaptación al cambio climático y gestión integral del recurso hídrico.</t>
  </si>
  <si>
    <t>Oportunidad:Articulación con otras entidades del orden regional - nacional, como las CAR y Ministerio de Ambiente para la gestión de proyectos regionales, que superan las capacidades individuales de las entidades territoriales en temas ambientales.</t>
  </si>
  <si>
    <t>PLANEACIÓN AMBIENTAL (2019)</t>
  </si>
  <si>
    <t>Seguimiento OCI – Tercera línea de defensa: Acción en ejecución. A la fecha no se ha recibido respuesta por parte de la Dirección de Estudios Macro de la Secretaría Distrital de Planeación, por lo que se sugiere realizar la consulta con la Dirección de Estudios Macro de la Secretaría Distrital de Planeación para que informen en qué etapa se encuentra la revisión de los Documentos Técnicos de Soporte-DTS. Se realiza seguimiento mediante radicado N°2019IE166422 del 22 de julio de 2019 donde se relacionan las observaciones y recomendaciones.</t>
  </si>
  <si>
    <t>Los Documentos Técnicos de Soporte-DTS fueron enviados a la Dirección de Estudios Macro de la Secretaría Distrital de Planeación con comunicación 2018EE297214, la cual fue respondida con radicado 2019ER50322 indicando la revisión y estudio de los DTS de los Observatorios del Sector Ambiente, Observatorio Ambiental de Bogotá-OAB y Observatorio Regional Ambiental y de Desarrollo Sostenible del Río Bogotá -ORARBO, conforme a la Circular 029 de 2018. Dichos documentos estan adjunto a estas comunicaciones. Adicionalmente el acta y listado de asistencia de la reunión de la Comisión Intersectorial de Estudios Económicos, Información y Estadísticas realizada el 6 de mayo de 2019, se encuentra alojada en el servidor compartido \\192.168.75.124"Z:\GESTIÓN DOCUMENTAL\OAB\2018\3. CORRESPONDENCIA GENERAL"</t>
  </si>
  <si>
    <t>El OAB y el ORARBO comenzaron el proceso de articulación con la Red de Observatorios Distritales de Bogotá -RODB realizando la elaboración de los documentos técnicos de soporte con los lineamientos propuestos por la Secretaría Distrital de Planeación, Secretaría Distrital de Desarrollo Económico y Secretaría General. Así mismo, en la reunión de la Comisión Intersectorial de Estudios Económicos, Información y Estadísticas de mayo 6 de 2019, se presentó el avance del proceso de articulación de la RODB y la página inventario bogota donde se vincularán los observatorios. Por otra parte, el OAB ya comenzó el proceso de modernización que permitirá realizar procesos de intercambios de información con la Red.</t>
  </si>
  <si>
    <t>1. Adecuar y modernizar la plataforma del Observatorio Ambiental de Bogotá- OAB y el Observatorio Regional Ambiental y de Desarrollo Sostenible del Río Bogotá-ORARBO, conforme a las directrices de la Secretaría Distrital de Planeación, unificando los componentes a fin de cumplir con los estándares de la Red de Observatorios Distritales de Bogotá.</t>
  </si>
  <si>
    <t>Oportunidad: Iniciativa del Distrito Capital en estandarizar y crear una Red de Observatorios Distritales de Bogotá que fortalezca e integre las diferentes plataformas existentes.</t>
  </si>
  <si>
    <t>Seguimiento OCI – Tercera línea de defensa: Acción en ejecución. Indicar la ruta de ubicación de las evidencias que dan cuenta del cumplimiento de las actividades que se mencionan en el seguimiento. Se observan carpetas sin rótulos y sin foliación de actas de reunión. Se realiza seguimiento mediante radicado N°2019IE166422 del 22 de julio de 2019 donde se relacionan las observaciones y recomendaciones.</t>
  </si>
  <si>
    <t>Frente al PGA en el trimestre, se generaron avances en el proceso de revisión al Plan de Gestión Ambiental 2008-2038, de acuerdo con lo dispuesto en el Decreto 456 de 2008. De tal forma se estructuró un cronograma de trabajo y conjuntamente con Secretaría Distrital de Planeación se validó y definió metodología para el proceso de revisión del instrumento, en lo correspondiente al periodo 2008-2018. En coherencia a lo anterior, se adelantó proceso de revisión de las (8) Políticas Públicas Ambiental y los instrumentos de planeación ambiental (PIGA,PACA, PAL, PDGRDCC), con el fin de identificar su correlación con los objetivos específicos y estrategias del Plan de Gestión Ambiental. Adicionalmente se llevó a cabo avances en el proceso de revisión de las actuaciones realizadas en el periodo 2008-2018, por parte de las diferentes dependencias de la Secretaría Distrital de Ambiente y las Entidades pertenecientes al Sistema Ambiental del Distrito Capital-SIAC, frente a los objetivos específicos y estrategias del PGA. Así mismo se llevó a cabo actividad de participación con los representantes de los diferentes actores involucrados en la gestión ambiental del Distrito Capital, con el fin de identificar oportunidades de mejora para el Plan de Gestión Ambiental y se postuló el Decreto 456 del 2008 al “IV Concurso Nacional de Lenguaje Claro” organizado por el Departamento Nacional de Planeación. Finalmente se desarrollaron mesas de trabajo con la Dirección de Planeación y Sistemas de Información Ambiental; la Dirección de Integración Regional Nacional e Internacional de la Secretaría Distrital de Ambiente; la Corporación Autónoma Regional de Cundinamarca CAR y el Ministerio de Ambiente y Desarrollo Sostenible, con el fin de revisar la integración del PGA con la región y la nación. Fuente de evidencia: D:\Disco D\SPPA EDWIN\2019\SIG\Oportunidades\2do seguimiento a oportunidades</t>
  </si>
  <si>
    <t>Edwin Merchan Cuellar</t>
  </si>
  <si>
    <t>1. Revisar y actualizar el Plan de Gestión Ambiental 2008-2038, conforme al Decreto 456 de 2008 el cual indica que su revisión deberá efectuarse cada diez (10) años.</t>
  </si>
  <si>
    <t>Subdirección de Políticas y Planes Ambientales</t>
  </si>
  <si>
    <t xml:space="preserve">Oportunidad: Posibilidad de articular los diferentes instrumentos de planeación ambiental y lograr una congruencia con otros componentes sociales y disposiciones transversales que determinen otras entidades distritales, mediante la actualización del Plan de Gestión Ambiental, el cual es un instrumento de largo plazo que define la política ambiental de Bogotá. </t>
  </si>
  <si>
    <t>Diana Carolina Vargas Gutierrez</t>
  </si>
  <si>
    <t>Seguimiento OCI – Tercera línea de defensa: Acción en ejecución. Indicar la ruta de ubicación de las acciones que se mencionan en el seguimiento puesto que cada actividad debe contar con el soporte que de claridad y respalden su ejecución. La Oportunidad se encuentra registrada en la carpeta de PLANEACION AMBIENTAL ubicarla en la CARPETA PLANEACION AMBIENTAL 2019. Se realiza seguimiento mediante radicado N°2019IE166422 del 22 de julio de 2019 donde se relacionan las observaciones y recomendaciones.</t>
  </si>
  <si>
    <t>En cuanto a la revisión y actualización de los planes de acción de las políticas públicas Ambientales priorizadas por la SDA, en lo corrido del periodo, la SPPA ha adelantado las siguientes acciones: Para la Política de Educación Ambiental se radico ante la Secretaria Distrital de Planeación -SDP el plan de acción formulado para su aprobación. Se avanzó en la actualización del plan de acción de la Política de Salud Ambiental, desde la Mesa de Salud Ambiental. Por otra parte, se inició el escenario para la actualización del plan de acción de la Política de Humedales, particularmente desde la delegación de la Mesa de Humedales. Para Política para la Gestión de la Conservación de la Biodiversidad, en trabajo conjunto con el - JBB se avanzó en la armonización del plan de acción de biodiversidad distrital con el plan nacional de biodiversidad. Para la Política Distrital de Producción y Consumo Sostenible, Se realizaron reuniones con la SDP y SDMujer para asegurar el enfoque poblacional, diferencial y de género en la PDPCS; Frente a la actualización del plan de acción de la Política de Protección y Bienestar Animal, se realizó el informe técnico de seguimiento para la política. Por otra parte; se construyó la matriz de seguimiento para la política de uso de suelo de conservación. Y para la Política Pública Distrital de Ruralidad se realizó seguimiento y se consolidó la matriz. Esto conforme a la Guía para la formulación de políticas públicas del Distrito Capital, en cumplimiento al Decreto No. 668 de 2017 de la SDP. Fuente de evidencia: D:\Disco D\SPPA EDWIN\2019\SIG\Oportunidades\2do seguimiento a oportunidades</t>
  </si>
  <si>
    <t>1. Revisar y actualizar los Planes de acción de las Políticas Públicas Ambientales priorizadas por la SDA en cumplimiento al Decreto No. 668 de 2017 de la SDP.</t>
  </si>
  <si>
    <t>Oportunidad:Nuevo enfoque de política pública con la expedición del Decreto No. 668 de 2017 de la SDP, lo que permite actualizar y ajustar los planes de acción de las políticas públicas ambientales para hacerlas más efectivas y que cumplan con los objetivos propuestos.</t>
  </si>
  <si>
    <t>PLANEACIÓN AMBIENTAL</t>
  </si>
  <si>
    <t>30/abr./2019</t>
  </si>
  <si>
    <t>Carmen Lucia Sanchez Avellaneda</t>
  </si>
  <si>
    <t>Socializar tips de buenas prácticas ambientales en diferentes canales de comunicación (redes sociales, comunicación interna, página WEB, entre otros) que permitan mitigar el deterioro ambiental.</t>
  </si>
  <si>
    <t>29/abr./2019</t>
  </si>
  <si>
    <t>Remitir los tips para el diseño de las piezas Comunicacionales</t>
  </si>
  <si>
    <t>Desarrollar los contenidos de acuerdo a los factores de deterioro ambiental identificados.</t>
  </si>
  <si>
    <t>Dirección de Control Ambiental</t>
  </si>
  <si>
    <t xml:space="preserve">Oportunidad:Estrategias de socialización a nivel distrital en el tema ambiental. </t>
  </si>
  <si>
    <t>Vencida</t>
  </si>
  <si>
    <t>EVALUACIÓN, CONTROL Y SEGUIMIENTO (2019)</t>
  </si>
  <si>
    <t>29/mar./2020</t>
  </si>
  <si>
    <t>Oscar Alexander Ducuara Falla</t>
  </si>
  <si>
    <t>Adoptar el Índice Bogotano de Calidad del Aire- IBOCA actualizado</t>
  </si>
  <si>
    <t>20/mar./2020</t>
  </si>
  <si>
    <t>Realizar ajustes jurídicos</t>
  </si>
  <si>
    <t>Actualizar la Resolución Conjunta 2410 de 2015 (SDA-SDS)</t>
  </si>
  <si>
    <t>Realizar Documento Técnico de Soporte -DTS</t>
  </si>
  <si>
    <t>Realizar consulta con el Ministerio de Ambiente</t>
  </si>
  <si>
    <t>Proyectar el Acuerdo interinstitucional (SDS) para modificaciones</t>
  </si>
  <si>
    <t>13/jun./2019</t>
  </si>
  <si>
    <t>1. Realizar la revisión normativa. Se realizó la revisión de la normativa nacional e internacional respecto a calidad del aire y gestión del riesgo, a tener en cuenta para la modificación del IBOCA, en pro del cumplimiento del marco normativo y de la viabilidad legal al acto administrativo modificatorio de la Resolución Conjunta 2410 de 2015. Lo anterior se relaciona a continuación: - Decreto 1076 de 2015 del Ministerio de Ambiente y Desarrollo Sostenible. Decreto Único Reglamentario del Sector de Ambiente y Desarrollo Sostenible. Titulo 5 “Aire” - Decreto 2157 de 2017 del Departamento Administrativo de la Presidencia de la República. Directrices generales para la elaboración del plan de gestión del riesgo de desastres de las entidades públicas y privadas en el marco del artículo 42 de la ley 1523 de 2012. Sección 3.1.2. “Componente de ejecución para la respuesta a emergencias” - Resolución 2254 de 2017 del Ministerio de Ambiente y Desarrollo Sostenible. Norma de calidad del aire ambiente. - Decreto Distrital 595 de 2015. Sistema de Alertas Tempranas Ambientales de Bogotá para su componente aire, SATAB-aire - Decreto Distrital 172 de 2015. Reglamenta el Acuerdo 546 de 2013, se organizan las instancias de coordinación y orientación del Sistema Distrital de Gestión de Riesgos y Cambio Climático SDGR-CC - Resolución Conjunta 2410 de 2015. establece el Índice Bogotano de Calidad del Aire –IBOCA– para la definición de niveles de prevención, alerta o emergencia por contaminación atmosférica en Bogotá D.C. - Acuerdo Metropolitano N° 04 de 2018. Protocolo del Plan Operacional para Enfrentar Episodios de Contaminación Atmosférica – POECA, en la jurisdicción del Área Metropolitana del Valle de Aburra. - Acuerdo Metropolitano N° 16 de 2017. Plan Integral de Gestión de la Calidad del Aire en el Valle de Aburrá – PIGECA. - Technical Assistance Document for the Reporting of Daily Air Quality – the Air Quality Index (AQI). EPA 454/B-18-007. September 2018</t>
  </si>
  <si>
    <t>Realizar la revisión normativa</t>
  </si>
  <si>
    <t>Subdirección de Calidad del Aire, Auditiva y Visual</t>
  </si>
  <si>
    <t xml:space="preserve">Oportunidad:Interés ciudadano en la conservación del medio ambiente Generación de alertas tempranas por parte de la ciudadanía lo que garantiza un control más eficiente y eficaz. </t>
  </si>
  <si>
    <t>METROLOGIA, MONITOREO Y MODELACIÓN (2019)</t>
  </si>
  <si>
    <t>08/jul./2019</t>
  </si>
  <si>
    <t>Se realizó el tramite correspondiente ante la Secretaría Jurídica para la suscripción de los proyectos de decreto.</t>
  </si>
  <si>
    <t>Viviana Carolina Ortiz Guzmán</t>
  </si>
  <si>
    <t>Realizar el trámite correspondiente para suscribir y emitir los actos administrativos</t>
  </si>
  <si>
    <t>entre el 01 de enero y 30 de junio de 2019 el grupo de conceptos jurídicos y regulación normativa, presto apoyo en la elaboración y revisión de los siguientes decretos: - Decreto 090 de 11 marzo del 2019 Por medio del cual se modifica el Decreto Distrital 088 de 2019. - Decreto 088 de 07 de marzo del 2019 Por medio del cual se toman medidas transitorias y preventivas en materia de tránsito en las vías públicas en el Distrito Capital y se dictan otras disposiciones - Decreto 217 de 2019 "Por medio del cual se resuelve la solicitud de revocatoria parcial de los literales b) y d) del artículo 7 y literal a) del artículo 9 del Decreto Distrital 360 de 2018" - Decreto 365 de 20 de junio de 2019 "Por medio del cual se racionalizan y actualizan las instancias de coordinación del Sector Ambiente"</t>
  </si>
  <si>
    <t>1. Elaborar y/o revisar actos administrativos (Resoluciones, Decretos) de carácter ambiental que contribuyan a obtener un medio ambiente más sano</t>
  </si>
  <si>
    <t>Dirección Legal Ambiental</t>
  </si>
  <si>
    <t>Oportunidad:La SDA es reconocida como líder de temas legales ambientales para la orientación de toma de decisiones ambientales a nivel distrital y privada.</t>
  </si>
  <si>
    <t>GESTIÓN JURÍDICA (2019)</t>
  </si>
  <si>
    <t>PARTICIPACIÓN Y EDUCACIÓN AMBIENTAL (2019)</t>
  </si>
  <si>
    <t>SEGUIMIENTO OCI: La Entidad, ha venido implementando la Política de Gobierno Digital, así como la adopción del Modelo de Seguridad Digital y para medir su avance ha diligenciado el instrumento establecido por el Modelo Integrado de Planeación y Gestión -MIPG, obteniendo a 2018 un 77,9 % y un 71,6%, respectivamente. RECOMENDACIÓN Se recomienda documentar las actuaciones que se están realizando para la implemetacion de la política de gobierno digital estableciendo el conocer, el planear, el ejecutar y el medir contenidos en Manual de Gobierno Digital.</t>
  </si>
  <si>
    <t>11/jul./2019</t>
  </si>
  <si>
    <t>La Entidad, ha venido implementando la Política de Gobierno Digital, así como la adopción del Modelo de Seguridad Digital y para medir su avance ha diligenciado el instrumento establecido por el Modelo Integrado de Planeación y Gestión -MIPG, obteniendo a 2018 un 77,9 % y un 71,6%, respectivamente. En el archivo adjunto, se presenta un breve resumen de los avances en la adopción de Gobierno Digital en la Entidad por dominios: TIC para Servicios, TIC para el Gobierno Abierto, TIC para la Gestión y seguridad y privacidad de la Información. Así mismo, se avanza en la elaboración del autodiagnóstico a través de la herramienta de autodiagnóstico de la implementación de la Política de Gobierno digital suministrada por MINTIC en https://autodiagnosticogobdigital.gov.co/ con usuario y contraseña por parte de la lider de operaciones de la DPSIA.</t>
  </si>
  <si>
    <t>1. Implementar lo relacionado a la política de gobierno digital, la de seguridad digital y las demás políticas que involucren componentes de TI en el Modelo Integrado de Planeación y Gestión-MIPG de la SDA, para la prestación de servicios y suministro de elementos de tecnología e información, contribuyendo al cumplimiento de las funciones y objetivos estratégicos institucionales de la SDA.</t>
  </si>
  <si>
    <t xml:space="preserve">Oportunidad: Inclusión de normativa, lineamientos y términos en temas de seguridad y privacidad de la información, en transparencia y acceso a la información, y demás elementos contenidos en la estrategia de Gobierno Digital emitido por entidades del orden nacional y distrital. </t>
  </si>
  <si>
    <t>GESTIÓN TECNOLÓGICA (2019)</t>
  </si>
  <si>
    <t>SEGUIMIENTO OCI: Se observa que a pesar de que la Entidad divulga sus servicios institucionales en cumplimiento de la normatividad vigente a través de las páginas: http://www.ambientebogota.gov.co https://www.gov.co/ https://www.funcionpublica.gov.co/web/suit https://guiatramitesyservicios.bogota.gov.co/ no se evidencai capñas de divulgacion masiva acerca de las herramienta de tecnologia de la informacion de la entidad. RECOMENDACIÓN: Se recomienda ampliar el alcance de la acción con el fin de poder realizar con precisión el seguimiento y posterior cumplimiento de la acción.</t>
  </si>
  <si>
    <t>La Entidad divulga sus servicios institucionales en cumplimiento de la normatividad vigente a través de las páginas: http://www.ambientebogota.gov.co https://www.gov.co/ https://www.funcionpublica.gov.co/web/suit https://guiatramitesyservicios.bogota.gov.co/</t>
  </si>
  <si>
    <t>1. Efectuar campañas de divulgación masiva acerca de la oferta de servicios institucional que están a disposición de la ciudadanía a través del uso de herramientas de TI, acercando de esta manera el estado a la ciudadanía.</t>
  </si>
  <si>
    <t xml:space="preserve">Oportunidad: Tendencia Nacional e incremento de la demanda por parte de los ciudadanos usuarios para el uso de productos y servicios virtuales, sistematizados, y de atención virtual. </t>
  </si>
  <si>
    <t>La Entidad cuenta con mecanismos de interoperabilidad que le permiten, enriquecer la información que posee, mediante el intercambio de información estructurada y confiable tales como : 1. Web service entre Forest (Sistema de Infomracion de la Entidad) y la Alcaldía Mayor de Bogotá (SDQS)donde se identificaron e incluyeron nuevos escenarios en el registro de las peticiones de con el fin de reducir las excepciones.: 2. Web service para integrar el Sistema Unificado Distrital de Inspección Vigilancia y Control (IVC) de la Secretaria General de la Alcaldía con el sistema Forest, para agendar visitas en común con las Entidades Distritales en el seguimiento a las actividades económicas en el Distrito. Aunado a loa anterior la Secretaría Distrital de Ambiente ha identificado diferentes fuentes de información de orden distrital y nacional, que le permitirá a través del intercambio de información estructurada y confiable enriquecer y complementar la información ambiental que la Entidad gestiona y optimizar los servicios que presta, en el archivo adjunto se describen. Es pertinente indicar que esta identificación posibilitará hacer acercamientos con las mismas con el fin de identificar la información susceptible de intercambio.</t>
  </si>
  <si>
    <t>2. Identificar las fuentes de información del orden distrital o nacional, que permita a la Secretaría Distrital de Ambiente, enriquecer la información que posee, mediante el intercambio de información estructurada y confiable que complemente la información ambiental que la entidad gestiona.</t>
  </si>
  <si>
    <t>Se actualizaron los liquidadores por servicios ambientales con el nuevo salario mínimo legal vigente, IPC y valores de la Resolución de honorarios vigente de la SDA. Se actualizaron los procedimientos: *incautación fauna silvestre, *quejas para realizar identificación de respuesta parcial y final, *proceso de sancionatorio se incluyó un nuevo documento para informe de criterios Se colocaron tres nuevos trámites en línea sistematizados en FOREST: Egresos e ingresos fauna silvestre, salvoconducto de fauna y evaluación para certificación en materia de revisión de gases. Se desarrollaron los procedimientos: evaluación para certificación en materia de revisión de gases, salvoconducto fauna, decomiso o aprehensión preventiva o apoyo a incautación de Fauna Silvestre. En total la entidad cuenta con 80 procesos automatizados en el Sistema de Información Ambiental – SIA documentos y procesos, y 37 tramites en línea en la Ventanilla Virtual en Internet (http://www.Secretaríadeambiente.gov.co/ventanillavirtual/app), ofertando en total 3 servicios en línea, 22 trámites parcialmente en línea y 15 trámites totalmente en línea.</t>
  </si>
  <si>
    <t>1. Ampliar la sistematización de los procedimientos y trámites ambientales en el sistema de información ambiental de la SDA.</t>
  </si>
  <si>
    <t>Oportunidad:Políticas nacional y distritales que impulsan líneas de servicios y trámites ambientales, e integración de Servicios para la racionalización de trámites y servicio a la ciudadanía.</t>
  </si>
  <si>
    <t>28/jun./2019</t>
  </si>
  <si>
    <t>Con las redes de Corresponsal Ambiental de Facebook y Twitter, se ha venido realizando publicaciones, menciones, RT y me gusta. Actualmente en la cuenta: 1. @AMBcorresponsal es la cuenta de Twiter; tiene seguimiento en redes en el periodo comprendido de enero y junio de 2019 con 6133 seguidores. 2. Facebook: El aumento en las estadísticas de la cuenta de Soy #CorresponsalAmbiental tiene un total de seguidores de la página de 5188. Anexo se remite informe con los cuadros de publicaciones de comportamientos de la página.</t>
  </si>
  <si>
    <t>30/jun./2019</t>
  </si>
  <si>
    <t>Proceso</t>
  </si>
  <si>
    <t>21/oct./2018</t>
  </si>
  <si>
    <t>A través del aplicativo ISOLUCION se solicitó al responsable del proceso el cargue de los registros y evidencias que soportan el cumplimiento de la acción No. 409.</t>
  </si>
  <si>
    <t>Cargar los registros y evidencias de los avances registrados para los meses faltantes correspondientes a la acción 409 "Realizar el envío mensual de los resultados de las encuestas de percepción a la cabeza de la dependencia involucrada"</t>
  </si>
  <si>
    <t>Mediante comunicacion con radicado 2018IE240250 la Oficina Asesora de Comunicaciones informa que el seguimiento se encuentra en el aplicativo ISOLUCION". Se revisaron los avances registrados en el sistema de información pero no se encontraron cargados los registros ni evidencias que permitan evaluar el estado de avance y cumplimiento. Se recomienda subir las evidencias que soportan los avances registrados.</t>
  </si>
  <si>
    <t>31/oct./2018</t>
  </si>
  <si>
    <t>12/oct./2018</t>
  </si>
  <si>
    <t>Con corte a la fecha, desde el correo institucional del jefe de la Oficina Asesora de Comunicaciones, se envió la información de los resultados de las encuestas de percepción a los jefes de cada una de las dependencias involucradas. Esta misma divulgación se realizó a todos los jefes en la revisión por la dirección del 23 de julio de 2018</t>
  </si>
  <si>
    <t>19/abr./2018</t>
  </si>
  <si>
    <t>Realizar el envío mensual de los resultados de las encuestas de percepción a la cabeza de la dependencia involucrada.</t>
  </si>
  <si>
    <t>OPORTUNIAD DE MEJORA AUD COMUNICACIONES 2018 - Socializar oportunamente los resultados de las encuestas de percepción institucional realizadas por la Oficina Asesora de Comunicaciones, a través de los diferente medios, a las dependencias que correspondan, con el fin de que las mismas tomen acciones que conlleven a la mejora de los procesos y a las demás partes isnteresadas, lo cual contribuya al fortalecimiento de la imagen institucional.</t>
  </si>
  <si>
    <t>12/abr./2018</t>
  </si>
  <si>
    <t>25/jul./2019</t>
  </si>
  <si>
    <t>Mediante oficio 2019EE44696 del 22 de febrero, se enviaron la TRD al Consejo Distrital de Archivo de Bogotá en segunda entrega, dentro del proceso de aprobación y convalidación de la actualización de estas. Sin embargo, mediante oficio 2019ER48842 del 28 de febrero la Secretaria Técnica del Consejo Distrital, realiza nuevamente observaciones a las TRD, así mismo con comunicación 2019EE50034 del 1 de marzo el Archivo realiza una aclaración al oficio 2019ER48842. Mediante correo Electrónico del 1 de abril, se informó a la Imprenta Nacional y a los profesionales de la SDA de gestión documental del oficio 2019ER48842. En correo del 10 de mayo se remitió la TRD para ajustes de la Imprenta Nacional, y según correo electrónico del 17 de julio el profesional de la SDA informa que se deben ajustar nuevamente la tablas, información que fue reportada a la Imprenta Nacional mediante correo el 18 de julio con las respectivas observaciones.</t>
  </si>
  <si>
    <t>22/may./2019</t>
  </si>
  <si>
    <t>Mediante memorando 2019IE93133 del 26 de abril se envió memorando a OCI dando respuesta a otros puntos y se solicitó plazo hasta el 30 de septiembre teniendo en cuenta que el Consejo del Archivo no ha dado respuesta a las observaciones presentadas y con memorando del 13 de mayo 2019IE103986 la OCI concedió el plazo</t>
  </si>
  <si>
    <t>24/abr./2019</t>
  </si>
  <si>
    <t>La acción continúa en estado vencida, a la fecha de seguimiento, está pendiente la aprobación por el Archivo Distrital de la Tabla de Retención Documental -TRD de la SDA.</t>
  </si>
  <si>
    <t>12/feb./2019</t>
  </si>
  <si>
    <t>Con memorando 2018IE295147 del 12 de diciembre se solicito plazo de fecha hasta el 30/05/2019</t>
  </si>
  <si>
    <t>10/dic./2018</t>
  </si>
  <si>
    <t>Mediante oficio 2018ER226607 del 27 de septiembre el Archivo de Bogotá, realizó nuevamente observaciones a las tablas, por lo que la Imprenta Nacional se encuentra realizando las respectivas correcciones.</t>
  </si>
  <si>
    <t>25/jul./2018</t>
  </si>
  <si>
    <t>Con el proceso 4159505 del 25 de julio de 2018, se solicitó plazo para el cumplimiento hasta el 30 de diciembre de 2018.</t>
  </si>
  <si>
    <t>Se realizó la revisión, actualización de la TRD con cada una de las dependencias, en compañía de la Imprenta Nacional, con el fin de enviar para aprobación al Archivo de Bogotá.</t>
  </si>
  <si>
    <t>30/sep./2019</t>
  </si>
  <si>
    <t>13/mar./2018</t>
  </si>
  <si>
    <t>Mediante memorando 2018IE3020 se solicitó a la OCI reformulación hasta el 30 de junio. Con memorando 2018IE47597 fue autorizado el plazo</t>
  </si>
  <si>
    <t>Maria Margarita Palacio Ramos</t>
  </si>
  <si>
    <t>Organizar el archivo de gestiòn de la SDA conforme las exigencias del Archivo Distrital.</t>
  </si>
  <si>
    <t>Diana Marcela Yepes Patalagua</t>
  </si>
  <si>
    <t>Dirección de Gestión Corporativa</t>
  </si>
  <si>
    <t>(ORIGEN: Revisión por la Dirección I-2017) Aprobación de las TRD por parte del Archivo Distrital, con el fin de poder dar inicio a su aplicación.</t>
  </si>
  <si>
    <t>25/oct./2017</t>
  </si>
  <si>
    <t>GESTIÓN DOCUMENTAL (2019)</t>
  </si>
  <si>
    <t>Revisiones por la Dirección</t>
  </si>
  <si>
    <t>06/abr./2018</t>
  </si>
  <si>
    <t>De acuerdo con la revisión documental de los convenios interinstitucionales con las 13 estaciones de monitoreo, se han adelantado 8: se evidenció el Convenio Interadministrativo 1762010 con Transmilenio e IDEAM para la Estación Móvil y autorizaciones para las estaciones Puente Aranda y El Bosque mediante radicados 2018ER08411 y 2018ER13165 del 24/01/2018, respectivamente. Se encuentran pendientes establecer los convenios con las estaciones Suba, Las ferias, Carvajal, CDAR y San Cristóbal. La SCAAV remite cronograma de actividades para adelantar la acción mediante memorando 2018IE42973 del 02/03/2018 Se recomienda que se dé respuesta por parte de la SDA a las autorizaciones remitidas por las SECRETARÍA DISTRITAL DE AMBIENTE Folios: 13. Anexos: No. Radicación #: 2018IE52408Proc 4019245Fecha: 2018-03-14 08:23Tercero:899999061-9 126 - SECRETARIA DISTRITAL DE AMBIENTE Dep Radicadora: OFICINA DE CONTROL INTERNOClase Doc: InternoTipo Doc: MemorandoConsec: diferentes entidades, en el que se evidencie que se aceptan todas las condiciones y requisitos para operar las estaciones. Fecha de cierre: 31/07/2017.(Rad. 2018IE52408). Estado: Vencida</t>
  </si>
  <si>
    <t>10/mar./2018</t>
  </si>
  <si>
    <t>Los convenios se encuentran en la siguiente ruta \\192.168.175.124\rmcab\Información RMCAB-2017\4. Convenios\4.1 Contratos</t>
  </si>
  <si>
    <t>11/oct./2017</t>
  </si>
  <si>
    <t>La SCAAV solicitó la reformulación de la acción mediante radicado No. 2017IE178811 consistente en ampliar la fecha de terminación a 31 de julio 2018. Sin embargo, la OCI en respuesta a la solicitud solicitó que para realizar una evaluación pertinente del plazo solicitado se requiere conocer el cronograma de trabajo porque en princicio la OCI no considera procedente otorgar más de seies meses al cumplimiento de la acción, teniendo en cuenta que la ésta se formuló desde diciembre de 2016 sin que se hubieran presentado avances significativos (2017IE179732). Por lo anterior se está a la espera de que la SCAAV remita el cronograma oficial mediante memorando.</t>
  </si>
  <si>
    <t>13/sep./2017</t>
  </si>
  <si>
    <t>La SCAAV solicita la reformulación de la acción mediante radicado No. 2017IE178811 consistente en ampliar la fecha de terminación a 31 de julio 2018. Para realizar una evaluación pertinente del plazo solicitado se requiere conocer un cronograma de trabajo porque en princicio la OCI no considera procedente otorgar más de seies meses al cumplimiento de la acción, teniendo en cuenta que la ésta se formuló desde diciembre de 2016 y no se han presentado avances significativos.</t>
  </si>
  <si>
    <t>16/jun./2017</t>
  </si>
  <si>
    <t>De acuerdo con la información suministrada se encuentran pendiente la búsqueda, revisión y documentación (física o digital) de los convenios existentes para cada una de las estaciones, excepto la de la Estación Móvil, Estación de Fontibón, Estación Tunal y Estación Kennedy.</t>
  </si>
  <si>
    <t>09/jun./2017</t>
  </si>
  <si>
    <t>La Información de los convenios de las diferentes estaciones está disponible en la siguiente ubicación (\\192.168.175.124\rmcab\Información RMCAB-2017\4. Convenios\4.1 Contratos)</t>
  </si>
  <si>
    <t>10/may./2017</t>
  </si>
  <si>
    <t>Se creó la carpeta "CONVENIOS" en el servidor de la RMCAB \\192.168.175.124\scaav\rmcab</t>
  </si>
  <si>
    <t>02/mar./2017</t>
  </si>
  <si>
    <t>No se reporta seguimiento a la actividad en el aplicativo Isolucion.</t>
  </si>
  <si>
    <t>31/jul./2017</t>
  </si>
  <si>
    <t>Registrar en el servidor de la RMCAB \\192.168.175.124\scaav\RMCAB Una carpeta con la documentación de los convenios existentes.</t>
  </si>
  <si>
    <t>27/ago./2018</t>
  </si>
  <si>
    <t>Para el caso de la estación CDAR, la Jefe De Oficina Asesora De Planeación en representación de COLDEPORTES envía un comunicado el 18 de junio donde le indica al subdirector Oscar Alexander Ducuara que la figura más viable para actualizar las condiciones de operación es el comodato y que van adelantar el proceso de formulación y formalización una vez culmine la ley de garantías. Radicado 2018ER117685 Así mismo para las estaciones Ferias, Suba Y Carvajal es necesario que los enlaces de cada uno de los predios escalen las solicitudes a la parte jurídica o tomadores de decisiones de cada una de las empresas que representan, lo cual ha tomado tiempos considerables. Finalmente se adelantaron gestiones administrativas con los administradores de los parques Cayetano cañizares y San Cristóbal, los cuales hasta el 9 de julio nos indicaron que debemos redireccionar la solicitud al Dr Ivan Dario Gonzalez Cuellar del instituto distrital de recreación y deporte Por lo anterior, se hace necesario reformulación de la acción 367 perteneciente al plan de mejoramiento interno, dado que los tiempos no dependen exclusivamente de las gestiones administrativas que adelante la RMCAB, como se evidencia en lo anteriormente descrito, cada una de las partes ha manifestado su intención de colaboración y apoyo a la SDA en su misión de promover el monitoreo de la calidad del aire en la ciudad (en las respectivas reuniones), esto se evidencia en que cada una de las partes permite que las estaciones continúen operando, pero se presenta obstáculos de tiempo cuando estás intenciones son escaladas a las áreas jurídicas y/o administrativas , dado que no son consideradas una prioridad administrativa. Para este se presenta un cronograma para efectuar la gestión administrativa necesaria para el logro de documentar los convenios.</t>
  </si>
  <si>
    <t>Se adjunta cuadro de resumen de los avances de cada estación y los pendientes, donde se visualiza que de las 13 estaciones se han actualizado 8 ( 62% , (Unidad Móvil, Fontibón, Tunal, Kennedy, Guaymaral , Usaquen, MinAmbiente, y Puente Aranda). Se adjuntan actas de reunión realizadas, con algunas de las estaciones que falta legalizar o actualizar el convenio, a los cuales se les envió el modelo del estudio previo. Mediante Memorando 2018IE42973 dirigido a la OCI, se remite cronograma ajustado, para solicitar ampliación de la fecha de la acción.</t>
  </si>
  <si>
    <t>02/oct./2017</t>
  </si>
  <si>
    <t>Se adjunta cronograma de actividades a desarrollar, para cumplir con dicha acción.</t>
  </si>
  <si>
    <t>Una vez finalizada la búsqueda y revisión de la base de datos de convenios suministrada por la Subdirección Contractual comprendida entre el año 2002 hasta el año 2016 , se encuentran adicionalmente a los anteriormente descritos, los convenios relacionados a continuación: * Estación Kennedy- IDRD: Convenio 05 del 2005 * Estación Tunal-Colegio INEM: Convenio 08 del 2005 Dado que a la fecha tenemos 14 estaciones, y sólo se encontraron 4 convenios suscritos en total; se procederá a realizar una búsqueda directamente con las entidades o colegios donde se encuentran ubicadas para establecer si los convenios faltantes se realizaron de forma verbal, y proceder a su posterior documentación.</t>
  </si>
  <si>
    <t>Se realizó revisión y busqueda de información a traves del archivo fisico disponible , en la cual se envidencian los siguientes Convenios Interadministrativos: Convenio SDA 1304 de 2015 celebrado entre la Secretaria Distrital de Ambiente y el Hospital de Fontibon. Convenio No 176-2010 Celebrado entre Transmilenio y la Secretaria Distrital de Ambiente y el Instituto de Hidrología, Metereología y Estudios Ambientales, correspondiente a la Unidad Móvil. La información de las estaciones restantes se encuentra en proceso de búsqueda en el archivo de gestión y/o elaboración de los convenios que se hayan realizado de forma verbal y que requieren ser documentados .</t>
  </si>
  <si>
    <t>Efectuar la busqueda, revisión y documentación (física o digital) de los convenios existentes para cada una de las estaciones y en caso de ser convenios verbales documentarlos.</t>
  </si>
  <si>
    <t>Diana Milena Alarcón Herrera</t>
  </si>
  <si>
    <t>OPORTUNIDAD DE MEJORA 2.2.1 AUDITORIA RMCAB 2016: Revisar y actualizar los convenios interinstitucionales con las entidades en donde se ubica cada una de las estaciones de Monitoreo de la Red de Calidad del Aire, con el fin de garantizar el suministro de energía eléctrica, la seguridad para minimizar los riesgos y el mantenimiento de las zonas de ubicación de cada una de ellas y que las entidades conozcan la importancia de la operación de cada estación y del valor de cada uno de los equipos que en sus predios reposa para efectos de seguridad.</t>
  </si>
  <si>
    <t>12/dic./2016</t>
  </si>
  <si>
    <t>EVALUACION, CONTROL Y SEGUIMIENTO</t>
  </si>
  <si>
    <t>Otros</t>
  </si>
  <si>
    <t>Dificultad en la trazabilidad de los documentos FOREST para el seguimiento de los lineamientos del plan de acción 2018 con radicado 2018IE39858 del 2018-02-28, del plan de acción 2019 con radicado 2019IE59146 del 03/04/2019 que remite la SPCI a los gerentes de los proyectos hasta las actas de socialización del informe de alertas y recomendaciones que emite la SPCI, puesto que se encontró oficios desagregados en FOREST como el reporte de seguimiento al Plan de Acción que hacen las gerencias de los proyectos de inversión como el 979 con N°2019IE07000 del 2019-01-11, también los informes de alertas y recomendaciones que emiten los analistas de la SPCI a los proyectos de inversión como el 979 con radicado 2019IE34682 del 2019-02-11 corte a 31 de diciembre de 2018 y el 2019IE101433 del 2019-05-09 corte a 31 de marzo de 2019, el proyecto de inversión 1141 con radicado N°2019IE99012 del 2019-05-07 corte a 31 de marzo de 2019, el proyecto de inversión 1132 con radicado N°2019IE52458 del 2019-03-05 corte a 31 de diciembre de 2018 y el N°2019IE102688 2019-05-10 corte a 31 de marzo de 2019 y del proyecto de inversión 7517 con radicado N°2019IE52458 del 2019-03-05 corte a 31 de diciembre de 2018, lo que genera que no se permita conocer el histórico, la ubicación, el avance y cumplimiento de los proyectos de inversión. numeral 4.4.1, literal “c”</t>
  </si>
  <si>
    <t>Auditoria interna del sistema integrado de gestión</t>
  </si>
  <si>
    <t>Al revisar el contenido de la caracterización del Proceso documento PHVA, publicado en ISOLUCIÓN, se observa que este documento no incluye la totalidad de las interacciones entre los procesos de la SDA y sus partes interesadas, así: P: PLANEAR: Se observa que la actividad no especifica la planeación estratégica y la operativa (primera y segunda línea de defensa), incluye elaboración del mapa de riesgos que también se encuentra en planear del nuevo proceso SIG, incluye la elaboración de PAA que está en el proceso gestión administrativa, e incluye la elaboración de los proyectos de inversión que no se encuentra en salidas del proceso. Con respecto a las entradas; no se incluyen los resultados del plan estratégico (estado de los proyectos de inversión) de la SDA, la secuencia de entrada de: el plan plurianual de inversiones de la SDA, el plan nacional de desarrollo vigente, los planes de desarrollo departamentales y municipales de circunvecinos vigentes, la información de los objetivos de desarrollo sostenibles, directrices como el MIPG, PAAC y el contexto externo entre otros, así como su asociación con los posibles proveedores de insumos de información mencionados. Con respecto a las salidas: No se incluye los resultados esperados como el “Plan de acción institucional”, el PAA ni los proyectos de inversión a ser elaborados, tampoco se tiene prevista la revisión y aprobación de la política de riesgos y las políticas ambientales. Pero si incluye como salida algunos lineamientos para la planeación operativa. H: HACER: Se observa que de las ocho (08) actividades definidas, no se precisan actividades de control y seguimiento relacionadas con la segunda línea de defensa propia del proceso. Con respecto a las entradas: No se observa interrelación entre las entradas números 3, 5, 6, 7 y 11 entre el planear y hacer. Con respecto a las entradas números 1, 2 y 14 no se observa interacción con los procesos internos que generan lineamientos y con respecto a la entrada 8 no es clara su redacción. Por otro lado, no se observa información de entrada como Manual administración y operación del Banco Distrital de Programas y Proyectos de Inversión, Banco Distrital de Programas y Proyectos Ficha EBI, Manual inscripción, registro y actualización de proyectos de inversión, Manual armonización presupuestal, estudios o investigaciones que soportan la línea base para la formulación de los proyectos, lineamientos sobre caracterización de población objetiva los lineamientos para la formulación de proyectos de inversión, establecidos por las Secretarias Distritales de Planeación y Hacienda. Con respecto a las salidas: No se observa interacción entre las salidas números 9, 10 y11 con respecto a las actividades del hacer, así como su asociación con los posibles clientes de insumos de información de las salidas mencionadas. Norma: ISO 9001:2015 numeral 4.4.1, literales a y b</t>
  </si>
  <si>
    <t>30/oct./2019</t>
  </si>
  <si>
    <t>Actualizar el plan de conservación documental según la metodología determinada por el Archivo de Bogotá.</t>
  </si>
  <si>
    <t>Planes de mejoramiento Acción correctiva</t>
  </si>
  <si>
    <t>SEGUIMIENTO OCI Se recomienda avanzar en el cumplimento de la acción teniendo en cuenta que a la fecha no se ha formulado para la entidad el Plan de Preservación Digital y la fecha de cumplimiento de la acción es 30 de septiembre de 2019 Se recomienda cumplir con los compromisos establecidos en las actas de reunión realizadas entre la Dirección de Gestión Corporativa y la Dirección de Planeación y Sistemas de Información Ambiental con el Archivo de Bogotá.</t>
  </si>
  <si>
    <t>Adicionalmente, se han realizado reuniones conjuntas entre la Dirección de Gestión Corporativa y la Dirección de Planeación y Sistemas de Información Ambiental con el Archivo de Bogotá (7 de junio y 11 julio), en la cual se ha tratado el tema de Preservación Documental a Largo Plazo, entre otros, en las cuales se ha revisado y orientado sobre diferentes tareas relacionadas con el Sistema Integrado de Conservación-SIC en el marco de la Estrategía Distrital 2019 IGA+10.</t>
  </si>
  <si>
    <t>Se avanzó en la formulación de un Modelo de Madurez del Sistema Integrado de Conservación, el cual contiene en su tercer componente la Preservación digital a largo plazo, en el se desarrollaron quince categorías: 1. Política, 2. Estrategía, 3.Gobernanza, 4. Colaboración, 5. Conocimientos Técnicos, 6. Estándares Abiertos; 7. Comunidad Designada; 8. Archivos Electrónicos; 9. Ingesta; 10. Almacenamiento; 11. Dispositivos/Medios; 12. Integridad; 13. Seguridad; 14. Metadatos; y 15. Acceso.</t>
  </si>
  <si>
    <t>Formular el Plan de Preservación Digital (relacionado con los programas, estrategias, procesos y procedimientos), tendientes a asegurar la preservación a largo plazo de los documentos electrónicos de archivo generados por el sistema de gestión de documentos de la Entidad - FOREST.</t>
  </si>
  <si>
    <t>Elaborar, aprobar y socializar el banco terminológico con base en la TRD convalidada.</t>
  </si>
  <si>
    <t>SEGUIMIENTO OCI: e evidencia avance en el diligenciamiento de la herramienta de evaluación y la herramienta de diagnóstico del Sistema de Gestión de Documentos Electrónicos de Archivo-SGDEA, conforme a la guía dada por el Archivo General de la Nación, con el cual se obtiene un diagnóstico integral para documentos electrónicos de archivo. RECOMENDACIONES: Se recomienda realizar la armonizacion del el Subsistema Interno de Gestión Documental y Archivos-SIGA de la SDA, con el modelo de requisitos para la gestión de documentos electrónicos con la cooperación de las áreas de jurídica y gestión documental asi como lo señala la acción propuesta, documentarla mediante actas de reunión.</t>
  </si>
  <si>
    <t>Para elaborar el modelo de requisitos para la gestión de documentos electrónicos, se avanzó primeramente en el diligenciamiento de la herramienta de evaluación y la herramienta de diagnóstico del Sistema de Gestión de Documentos Electrónicos de Archivo-SGDEA, conforme a la guía dada por el Archivo General de la Nación, con el cual se obtiene un diagnóstico integral para documentos electrónicos de archivo.</t>
  </si>
  <si>
    <t>Elaborar el modelo de requisitos para la gestión de documentos electrónicos de forma cooperativa entre las dependencias juridica, gestión documental y tecnología, amonizándolo con el Subsistema Interno de Gestión Documental y Archivos-SIGA de la SDA.</t>
  </si>
  <si>
    <t>30/jul./2019</t>
  </si>
  <si>
    <t>Sobre el PINAR, al presente se cuenta con un documento basado en la metodología del Archivo General de la Nación, para culminar su elaboración se debe registrar el presupuesto para determinar el costo de cada uno de los proyectos y planes del instrumento.</t>
  </si>
  <si>
    <t>Actualización del PINAR para aprobación del Comité institucional de Gestión y Desempeño.</t>
  </si>
  <si>
    <t>Actualizar el PINAR para aprobación del Comité Institucional de Gestión y Desempeño.</t>
  </si>
  <si>
    <t>Se formuló la política, se envió a las áreas para observaciones, y se envió correo electrónico el 9 de julio a la Directora de Gestión Corporativa para que se lleve a Comité para aprobación.</t>
  </si>
  <si>
    <t>Elaborar, enviar a aprobaciòn y socializar la Politica de Gestion Documental con los siguiente componentes: *Marco conceptual claro para lagestion de la informacion fisica y electronica. *Conjunto de estandarez para le Gestion de Informacion en cualquier soporte. *Metodologia general para la creacion, uso, mantenimiento, retencion, acceso y preservacion de la informacion, independiente de su soporte y medio de informacion. *Programa de gestion de informacion y documentos.</t>
  </si>
  <si>
    <t>1. Elaborar, enviar a aprobación y socializar la Política de Gestión Documental con los siguiente componentes: *Marco conceptual claro para la gestión de la información física y electrónica. *Conjunto de estándares para le Gestión de Información en cualquier soporte. *Metodología general para la creación, uso, mantenimiento, retención, acceso y preservación de la información, independiente de su soporte y medio de información. *Programa de gestión de información y documentos.</t>
  </si>
  <si>
    <t>17/jun./2019</t>
  </si>
  <si>
    <t>Seguimiento OCI El proceso no registra seguimiento parta esta acción por lo que se recomienda dar cumplimiento a la Actualizar el procedimiento de Inspecciones de Seguridad y Salud en el Trabajo (126PA01-PR42) y establecer cronograma de inspecciones para la vigencia.</t>
  </si>
  <si>
    <t>2. Actualizar el procedimiento de Inspecciones de Seguridad y Salud en el Trabajo (126PA01-PR42) y establecer cronograma de inspecciones para la vigencia.</t>
  </si>
  <si>
    <t>seguimiento OCI: Recomendación: se recomienda incluir al personal de vigilancia en los talleres de riesgos programados para la actual vigencia.</t>
  </si>
  <si>
    <t>El día el día 27 de junio de 2019 se realizó sensibilización para todos los servidores de la Entidad en el tema de "Riesgo Químico, Manejo Seguro de Sustancias Químicas y Estándares del Sistema Globalmente Armonizado", entre los participantes a esa capacitación se incluyeron al personal de Servicios Generales de la empresa "SERVILIMPIEZA"; esta empresa ha capacitado a sus colaboradores en: "Dilución de Insumos, Fichas técnicas de los productos utilizados en la SDA y Hojas de seguridad de los producto químicos". Adjunto anexamos Memorando de invitación a la capacitación, listado de asistencia a la capacitación, evaluaciones presentadas por los colaboradores de la empresa "SERVILIMPIEZA", y capacitaciones dictadas por la empresa a sus colaboradores.</t>
  </si>
  <si>
    <t>02/abr./2019</t>
  </si>
  <si>
    <t>1. Realizar jornadas de sensibilizacón a todos los funcionarios de la entidad, incluyendo al personal de servicios generales, vigilancia,</t>
  </si>
  <si>
    <t>Miguel Ángel Pardo Mateus</t>
  </si>
  <si>
    <t>Comisión de Personal</t>
  </si>
  <si>
    <t>Por ausencia de controles necesarios para gestionar los riesgos Durante el recorrido realizado el 5 de Diciembre de 2018 por las instalaciones de la Secretaría Distrital de Ambiente se encontraron las siguientes situaciones: 1. En el cuarto de almacenamiento del primer piso se encontraron insumos de cafetería conjuntamente con productos químicos de limpieza y aseo. 2. En el piso 5 en donde se realizan trabajos de jardinería por parte del contratista "Arquitectura Más Verde" se identificó riesgo de caída de alturas no controlado entre el edificio y la terraza. Adicionalmente, las terrazas no cuentan con barandas alrededor ni puntos de anclaje para la instalación de líneas de vida, toda vez que se realizan trabajos al borde que pueden representar riesgos importantes para los trabajadores contratistas que ejecutan estas labores. 3. No se han realizado pruebas de funcionamiento del sistema de aspersión de agua ubicados en los techos de los pisos de la sede principal de la Secretaría para el control de posibles conatos de incendio. 4. En la cafetería del piso 4 se utilizan dos jarras de similares características para recolección de agua para la greca y para dilución de productos químicos sin la respectiva identificación, lo que puede ocasionar que de manera no intencionada se utilice cualquiera de las dos para cualquier uso. 5. Pudo comprobarse que al apagar las luces de los diferentes pisos, no se percibe la reflectancia de las rutas de evacuación. 6. No se identificó el plano de evacuación en el piso 3. Lo anterior es contrario con lo establecido en el requisito 4.4.6 literales a) del estándar NTC OHSAS 18001:2007 que contempla que "...la organización debe establecer...los controles operacionales que sean aplicables a la organización..." b) " los controles relacionados con mercancías, equipos y servicios comprados" y c) "los controles relacionados con los contratistas y visitantes en el lugar de trabajo"                              </t>
  </si>
  <si>
    <t>21/feb./2019</t>
  </si>
  <si>
    <t>GESTIÓN TALENTO HUMANO (2019)</t>
  </si>
  <si>
    <t>Auditoria Interna</t>
  </si>
  <si>
    <t>Seguimiento OCI: A la fecha no hemos sido objeto de auditoria.</t>
  </si>
  <si>
    <t>Socializar y analizar conjuntamente con todo el equipo de la Oficina de Control Interno los resultados de las auditorias realizadas al proceso de Control y Mejora.</t>
  </si>
  <si>
    <t>Dando cumplimiento a la acción No. 2 del hallazgo No. 812 del plan de mejoramiento por procesos para el proceso de Control y Mejora, se remite correo electrónico por medio del cual se dio la socializacion de la caracterización del proceso actualizada.</t>
  </si>
  <si>
    <t>Socializar la caracterización del proceso de conformidad con el lineamiento del procedimiento 126PA06-PR01 Control de la información documentada del Sistema Integrado de Gestión-SIG y documentar en el acta de reunión de autocontrol.</t>
  </si>
  <si>
    <t>Se realizó cronograma con el plan de trabajo para la revisión y actualización del procedimiento Expedición del certificado de estado de conservación ambiental PM03-PR05 a cargo de la Subdirección de Ecosistemas y Ruralidad, enviando a flujo de revisión a la Subsecretaría General y de Control Disciplinario</t>
  </si>
  <si>
    <t>Seguimiento OCI Teniendo en cuenta el correo remitido por la Subsecretaria el día 5 de julio de 2019 a la Dirección de Gestión Ambiental se evidencia que a la fecha se encuentra pendiente remitir por parte del proceso información requerida para la actualización de los procedimientos. En el correo electrónico en mención se solicita informar la fecha aproximada en la que se puedan actualizar en el aplicativo ISOLUCION los procedimientos y los anexos del proceso Gestión Ambiental y Desarrollo Rural a cargo de la Dirección de Gestión Ambiental (SER, DGA y SEGAE), ya que desde el mes de marzo por parte de la Subsecretaría General y de Control Disciplinario se generó la nueva versión de los procedimientos. RECOMENDACIONES: 1, Los enlaces SIG deben revisar los procedimientos y establecer que cambios se deben realizar, adicionalmente deben generar la nueva versión de los anexos, tarea que ya fue solicitada por la SGCD. 2, Revisar los compromisos remitidos por la OCI mediante memorando 2019IE128704 de 11 de junio de 2019 correspondientes a la Socialización de resultados del FURAG II 2018 MIPG Y MECI y recomendaciones para la mejora en todos los temas observados para el proceso de Gestión Ambiental y Desarrollo Rural, en donde se estableció como compromiso que el día 30 de junio dichos procedimientos deberían estar revisados y actualizados.</t>
  </si>
  <si>
    <t>18/jul./2019</t>
  </si>
  <si>
    <t>Se realizaron mesas de trabajo con los profesionales del grupo cecas logrando actualizar el procedimiento el cual se remitirá para aprobación por parte de la subsecretaría</t>
  </si>
  <si>
    <t>27/may./2019</t>
  </si>
  <si>
    <t>Se programa mesa de trabajo con el equipo de CECAS para concretar la mejora continua del procedimiento.</t>
  </si>
  <si>
    <t>Adriana Lucía Santa Méndez</t>
  </si>
  <si>
    <t>Adicionalmente incluir en el procedimiento 26PM03PR05 que corresponde a cómo generar los Certificados de Conservación Ambiental CECA, la solicitud de los reportes mensuales al sistema Forest de los trámites realizados por los usuarios con el fin de tener un control de las solicitudes que ingresan a la entidad.</t>
  </si>
  <si>
    <t>Seguimiento OCI: El proceso manifiesta que con el fin de dar cumplimiento a la acción se realizó mesa de trabajo conjunta con el personal encargado del sistema forest perteneciente a la dirección de planeación y sistemas de información ambiental el día 22 de febrero de 2019 para tratar lo pertinente. Recomendación: Se recomienda documentar las evidencias del cumplimiento de la acción teniendo en cuenta que no fueron suministrada por el proceso durante el seguimiento.</t>
  </si>
  <si>
    <t>Se realizó mesa de trabajo conjunta con el personal encargado del sistema forest perteneciente a la dirección de planeación y sistemas de información ambiental el día 22 de febrero de 2019 para tratar lo pertinente.</t>
  </si>
  <si>
    <t>Se realizó memorando solicitando a la Dirección de Planeación y Sistemas de Información Ambiental DPSIA una mesa de trabajo para socializar la revisión del diseño del aplicativo Forest al momento de la radicación por la ventanilla virtual.</t>
  </si>
  <si>
    <t>Seguimiento OCI: Se da como eficaz la acción teniendo en cuenta que una vez revisada las evidencias se constata la elaboración por parte de la SER del manual MANUAL DEL USUARIO EXTERNO PARA EL TRAMITE DEL CERTIFICADO DE CONSERVACIÓN AMBIENTAL (CECA)</t>
  </si>
  <si>
    <t>Se realizó manual de instrucciones para el usuario externo.</t>
  </si>
  <si>
    <t>Realizar el manual con un fin de que el usuario cuente con el paso a paso de como adelantar la radicación por la ventanilla virtual de la secretaría distrital de ambiente, y así tener la certeza de que el tramite se radique sea el adecuado</t>
  </si>
  <si>
    <t>08/may./2019</t>
  </si>
  <si>
    <t>Realizar el manual con un fin de que el usuario cuente con el paso a paso de como adelantar la radicción por la ventanilla virtual de la secretaría distrital de amviente, y así tener la certeza de que el tramite se radique sea el adecuado</t>
  </si>
  <si>
    <t>Sonia Cristina Tamayo</t>
  </si>
  <si>
    <t>Dirección de Gestión Ambiental</t>
  </si>
  <si>
    <t>No se generaron oportunamente los certificados de conservación ambiental solicitados por los usuarios en el sistema Forest</t>
  </si>
  <si>
    <t>09/ene./2019</t>
  </si>
  <si>
    <t>GESTIÓN AMBIENTAL Y DESARROLLO RURAL (2019)</t>
  </si>
  <si>
    <t>Se evidencia que en los meses de Julio y Agosto del 2018, se presentan atención de emergencias fuera del tiempo considerado como oportuno.</t>
  </si>
  <si>
    <t>07/dic./2018</t>
  </si>
  <si>
    <t>Seguimientos</t>
  </si>
  <si>
    <t>Se remite correo a la DCA para solicitar prórroga a la fecha de entrega del borrador de la tercera versión de la Guía de manejo Ambiental para el Sector de la Construcción, teniendo en cuenta qué, hasta la fecha, el documento tiene un avance del 85 % y está pendiente consolidar información suministrada por otras dependencias que participan en los temas de seguimiento y control a proyectos constructivos. Todo lo demás está en proceso de organización y re-edición.</t>
  </si>
  <si>
    <t>10/jul./2019</t>
  </si>
  <si>
    <t>Seguimiento OCI: La SGCD, en respuesta a la solicitud del caso RF-61268-2-57525 elevado por la Oficina de Control Interno, realizó el ajuste en el aplicativo ISOLUCION de la fecha de cumplimiento para el 31 de diciembre de 2019.</t>
  </si>
  <si>
    <t>09/jul./2019</t>
  </si>
  <si>
    <t>Seguimiento OCI: Mediante 2019IE153333 la DCA solicitó a la Oficina de Control Interno la ampliación de las fechas de cumplimiento de las acciones establecidas para este hallazgo, que luego de evaluado se encontró justificable la modificación de la fecha de cumplimiento para el 31 de diciembre de 2019 lo cual se solicitó mediante caso RF-61268-2-57525 registrado en la mesa de ayuda. Se recomienda que para próximas oportunidades, cualquier modificación sobre las acciones del plan de mejoramiento se solicites antes del cumplimiento de la fecha de ejecución.</t>
  </si>
  <si>
    <t>19/dic./2018</t>
  </si>
  <si>
    <t>Se cuenta con el borrador de la 3ra edición de la Guía Ambiental para la Construcción, la cual se encuentra en revisión por parte de la Coordinación Técnica de la SCASP</t>
  </si>
  <si>
    <t>La SDA realizará la actualización de la Guía Ambiental para la Construcción en la cual se fomentará los procedimientos de buenas practicas ambientales en los se incluye el aprovechamiento de RCD.</t>
  </si>
  <si>
    <t>Se enviaron requerimientos a diferentes entidades públicas al igual que se enviaron requerimientos a grandes constructoras, con la finalidad de que se realicen los respectivos reportes de aprovechamiento.</t>
  </si>
  <si>
    <t>La SDA proyectará requerimientos a las grandes constructoras indicando el cumplimiento de la normatividad vigente en temas de aprovechamiento de RCD.</t>
  </si>
  <si>
    <t>Gelbert Andrés Sánchez</t>
  </si>
  <si>
    <t>Subdirección de Control Ambiental al Sector Público</t>
  </si>
  <si>
    <t xml:space="preserve">Conforme al reporte de indicadores con corte 30 de Septiembre de 2018, se evidencia que no se cumplio la meta "Porcentaje de Residuos de Construcción y Demolición reutilizados o aprovechados en las obras controladas por la SDA", incumpliendo lo establecido en el numeral 4.4.1 literal H de la NTC-ISO-9001 </t>
  </si>
  <si>
    <t>06/dic./2018</t>
  </si>
  <si>
    <t>Indicadores</t>
  </si>
  <si>
    <t>Se realizó seguimientos a la implementación de la Estrategia de Gobierno Digital y sus respectivos planes de acción mediante la aplicación de las herramientas: · Autodiagnóstico de MIPG entregada con radicado 2018IE242298 del 16 de octubre de 2018 y se estableció el plan de acción aprobado en comité institucional de gestión y desempeño realizado el miércoles 27 de febrero de 2019 y se público en la página web en la url: http://ambientebogota.gov.co/web/transparencia/politicaslineamientos- · Formulario Único de Reporte de Avance de Gestión FURAG, solicitado mediante correo institucional por la Subsecretaria General y de Control Disciplinario entregado por este mismo medio el 01 de marzo de 2019, conforme a solicitud del Departamento Administrativo de la Función Pública, el cual contiene la información sobre la medición de la gestión y el desempeño de la entidad, vigencia 2018 del componente GOBIERNO DIGITAL. · Herramienta de autoevaluación dispuesta por la Alta Consejería Distrital de TIC en el drive dispuesto http://goo.gl/1KKfXq conforme a la circular No. 004 de la Alta Consejería Distrital de TICS, entregando el 28 de febrero de 2019 el formulario de autodiagnóstico de la Política de Gobierno Digital. * Se solicitó nuevamente y se recibieron credenciales necesarias para llevar a cabo el Autodiagnóstico de la Política de Gobierno Digital a través de https://autodiagnosticogobdigital.gov.co/ RUTA DE EVIDENCIAS: \ACTIVIDADES\b_Nueva Solicitud credenciales-Autodiagnostico GD.pdf y \ACTIVIDADES\b_Recibo_credenciales Máxima velocidad_GD.pdf, con ello se inició el diligenciamiento del autodiagnóstico a través de https://autodiagnosticogobdigital.gov.co/, con la realización de diferentes retos de máxima velocidad que MinTIC le va poniendo a la entidad, a fin de avanzar en la implementación de la política, para ello se gestionó la publicación de datos abiertos y en el habilitador de transparencia. RUTA DE EVIDENCIA: soportes en IAAP radicado 2019IE126488 y acceso con permisos SDA en https://autodiagnosticogobdigital.gov.co/</t>
  </si>
  <si>
    <t>26/abr./2019</t>
  </si>
  <si>
    <t>OCI: Recomendación: se recomienda utilizar las herramientas de autodiagnostico del Modelo Integrado de Planeación y Gestión, en donde encontrará la información necesaria para implementar MIPG en las entidades públicas el cual se encuentra en siguiente link: http://www.funcionpublica.gov.co/web/mipg/autodiagnostico.</t>
  </si>
  <si>
    <t>22/abr./2019</t>
  </si>
  <si>
    <t>El documento Plan Estratégico de Tecnologías de la Información y las Telecomunicaciones PETI de la SDA V2 contiene las fichas detalladas de los proyectos propuestos en el mapa de ruta del PETI de la SDA (Anexo 1 del PETI páginas 109-180), originados desde el ejercicio de arquitectura empresarial, los cuales contienen contexto, alcance, recursos técnicos y financieros, tiempo y fechas de ejecución con actividades y entregables, beneficios y restricciones. Se realizó seguimiento a la ejecución de los proyectos de Tecnologías de Información y Comunicaciones, con corte a 31 de diciembre de 2018, mediante la elaboración de un informe de seguimiento de PETI en el cual se resume la gestión de las TIC’s y su impacto en el estado tecnológico de la entidad, informando las acciones cumplidas y los hitos pendientes desde la vigencia 2017 al 31 de diciembre de 2018. Se realizó informe de gestión y seguimiento del PETI correspondiente a los meses de enero y febrero de 2019, el cual presenta el portafolio de proyectos del PETI, la proyección de presupuesto de inversión para el PETI detallado, y el seguimiento por proyecto PETI año 2019. Concluyendo que al 28 febrero de 2019, los proyectos de inversión se encuentran en ajustes según las necesidades y requerimientos de cada proyecto para contribuir con el logro de las metas planteadas de esta forma se necesitará hacer un reprogramación de sus proyectos y así mismo hacer los respectivos ajustes en el PETI (2017-2020).</t>
  </si>
  <si>
    <t>19/mar./2019</t>
  </si>
  <si>
    <t>Se revisó informe de seguimiento de PETI en el cual se resume la gestión de las TIC’s y su impacto en el estado tecnológico de la entidad, informando las acciones cumplidas y los pendientes desde la vigencia 2017 al 31 de diciembre de 2018. Dicho seguimiento fue presentado en Comité de TIC del 6 de febrero de 2019. La entidad encargada de entregar el instrumento de medición o de seguimiento a la implementación de la Política Gobierno Digital, es el Ministerio de las TICs que conforme a la Circular 004 de 2019, la Alta Consejería de las TIC de la Alcaldía Mayor indica que el Ministerio de Tecnologías de la Información y las comunicaciones presentó la nueva herramienta de autodiagnóstico de la Política de GD y esto se encuentra aún en proceso. Fecha de cierre: 31 de Marzo de 2019</t>
  </si>
  <si>
    <t>Se realizó seguimiento a la ejecución de los proyectos de Tecnologías de Información y Comunicaciones, con corte a 31 de diciembre de 2018, mediante la elaboración de un informe de seguimiento de PETI en el cual se resume la gestión de las TIC’s y su impacto en el estado tecnológico de la entidad, informando las acciones cumplidas y los hitos pendientes desde la vigencia 2017 al 31 de diciembre de 2018. Dicho seguimiento fue presentado en Comité de TIC del 6 de febrero de 2019. Se adjunta informe de seguimiento del PETI, presentación realizada, reporte de cumplimiento de cada uno de los proyectos del portafolio PETI.</t>
  </si>
  <si>
    <t>Se realizó seguimiento a la implementación de la Política de Gobierno Digital la cual fue presentada en comité de TIC el 29 de octubre de 2018, identificando los principales logros alcanzados y los retos para el cumplimento de la misma. Se adjunta acta de comité de TIC, con el listado de asistencia y la presentación realizada sobre el seguimiento de la política de gobierno digital, antes Gobierno en Línea-GEL. Por otra parte, la entidad encargada de entregar el instrumento de medición o de seguimiento a la implementación de la Política Gobierno Digital, es el Ministerio de las TICs que conforme a la Circular 004 de 2019, la Alta Consejería de las TIC de la Alcaldía Mayor indica que el Ministerio de Tecnologías de la Información y las comunicaciones presentó la nueva herramienta de autodiagnóstico de la Política de GD, sin embargo para su uso cada entidad debía recibir las credenciales, usuario y contraseña, acción que a la fecha el Ministerio de las TIC no ha realizado. Por lo tanto y como se indica en esta Circular la Alta Consejería de TIC tomó la determinación de cambiar el mecanismo para realizar este proceso de autodiagnóstico. Es así como dispuso un formulario en línea que contiene las preguntas preliminares suministradas por MinTIC, el cual está siendo diligenciado por la DPSIA en articulación con otras dependencias para el cumplimiento de esta solicitud. Se adjunta Circular No. 004, formulario Autodiagnóstico-MIPG 19022019.</t>
  </si>
  <si>
    <t>Establecer un plan de acción del PETI, que incluya actividades, responsables y fechas de entrega y:, realizar seguimiento trimestral mediante herramienta de monitoreo y control con la presentación de forma semestral para revisión en la mesa GEL del comité de TICs.</t>
  </si>
  <si>
    <t>Se cuenta con Comité de Tecnologías de la Información y las Comunicaciones conformado mediante la Resolución 1435 del 21 de mayo de 2018. En su artículo segundo determinan cuáles serán las Instancias que componen el Comité: “El Comité de TIC de la Secretaría Distrital de Ambiente estará compuesto por dos instancias: 1. El Comité Ejecutivo de TIC. 2. Las diferentes Mesas Técnicas que la SDA requiera para que se implementen las diferentes estrategias de Tecnologías de Información -TI”. A cada instancia le establecen las respectivas funciones. Revisado el grado de avance sobre lo establecido en el artículo cuarto de la Resolución 1435 de 2018, sobre los reglamentos internos para el funcionamiento de cada una de las Mesas Técnicas: Mesa Técnica de Arquitectura Empresarial, Mesa Técnica de Gobierno en Línea, Mesa Técnica de Seguridad y Privacidad de la Información, se informa que aún se encuentran en proceso de elaboración por parte de los ingenieros responsables entrevistados y adicionalmente es necesario revisar el tema nuevamente por los nuevos lineamientos establecidos por el Decreto 1008 de 2018.</t>
  </si>
  <si>
    <t>03/dic./2018</t>
  </si>
  <si>
    <t>Se actualiza el procedimiento 126PM04-PR119 y se Modifica formato para el desarrollo de Conceptos técnicos 126PM04-PR119-M-3 identificando el final del informe y sección de la declaración de la incertidumbre determinada para el muestreo. se actualizó en el sistema ISOLUCION con el radicado No. 2018IE258594 del 6 de noviembre de 2018</t>
  </si>
  <si>
    <t>10/oct./2018</t>
  </si>
  <si>
    <t>10. Modificar formato para el desarrollo de Conceptos técnicos 126PM04-PR119-M-3 identificando el final del informe y sección de la declaración de la incertidumbre determinada para el muestreo.</t>
  </si>
  <si>
    <t>Se Actualizó el procedimiento 126PM04-PR83 "Aseguramiento de Calidad de los Resultados emitidos por el Laboratorio Ambiental SDA” con el instructivo 126PM04-PR83-I-4 Lineamientos elaboración de informes resultados LAB, el cual identifica los requerimientos de los informes de resultados en cumplimiento con lo establecido en la norma NTC-ISO/IEC 17025. El procedimiento 126PM04-PR83 se actualizó en el sistema ISOLUCION con el radicado No. 2018IE258594 del 6 de noviembre de 2018.</t>
  </si>
  <si>
    <t>9. Actualizar el procedimiento 126PM04-PR83 "Aseguramiento de Calidad de los Resultados emitidos por el Laboratorio Ambiental SDA” con un anexo que identifique los requerimientos de los informes de resultados en cumplimiento con lo establecido en en la norma NTC-ISO/IEC 17025</t>
  </si>
  <si>
    <t>Se actualizaron los anexos del procedimiento interno 126PM04-PR84 "Generación y Control de Informes de la RMCAB" para indicar los lineamientos que debe contener el informe de resultados de acuerdo con lo establecido en la norma NTC-ISO/IEC 17025. se actualizó en el sistema ISOLUCION con el radicado No. 2018IE258594 del 6 de noviembre de 2018</t>
  </si>
  <si>
    <t>8. Actualizar los anexos del procedimiento interno 126PM04-PR84 "Generación y Control de Informes de la RMCAB" para indicar los lineamientos que debe contener el informe de resultados de acuerdo con lo establecido en la norma NTC-ISO/IEC 17025</t>
  </si>
  <si>
    <t>Se incluyó para los conceptos técnicos de fuentes fijas "final del informe" y sección de la declaración de la incertidumbre determinada para el muestreo. Se anexa concepto técnico</t>
  </si>
  <si>
    <t>7. Incluir en los conceptos técnicos de fuentes fijas "final del informe" y sección de la declaración de la incertidumbre determinada para el muestreo.</t>
  </si>
  <si>
    <t>Se incluyeron, a partir del mes de abril de 2018, en los informes mensuales de resultados de la RMCAB generados y en el informe anual a partir de los datos registrados en el año 2017 los ítems Identificación de los métodos utilizados, Referencia a los procedimientos de muestreo utilizados, Función de la o las personas que autorizan el informe de resultados. Los informes se encuentran publicados en la página web de la entidad en el siguiente link: http://201.245.192.252:81/</t>
  </si>
  <si>
    <t>6. Incluir en los informes mensuales de resultados de la RMCAB generados a partir de los datos registrados en el mes de abril de 2018 y en el informe anual a partir de los datos registrados en el año 2017 los ítems Identificación de los métodos utilizados, Referencia a los procedimientos de muestreo utilizados, Función de la o las personas que autorizan el informe de resultados.</t>
  </si>
  <si>
    <t>Se modificó el procedimiento 126PM04-PR83 Aseguramiento de Calidad de los Resultados emitidos por el Laboratorio Ambiental SDA” en relación con: a. La ejecución mensual de comités técnicos de calidad con la dirección técnica o quien delegue, las coordinaciones técnicas y enlace SIG para control y seguimiento de mantenimiento del Sistema de gestión del laboratorio en cumplimiento de la NTC-ISO/IEC 17025 b. La directriz de supervisión semestral, por parte de la coordinación técnica, de las actividades del laboratorio en relación con la efectividad de la actualización y revisión de los procedimientos con respecto al método de referencia, manuales de equipos y documentos reglamentarios y c. Inclusión de esta supervisión semestral en el informe de revisión por la Dirección. El procedimiento se actualizó en el sistema ISOLUCION con el radicado No. 2018IE258594 del 6 de noviembre de 2018. Adicionalmente y en consecuencia se actualizó el programa de aseguramiento de la calidad el cual se informó a la Dirección de Control Ambiental (Dirección del Laboratorio) con el memorando No. 2018IE258150. Los registros se encuentran como anexo de la actividad 5 en la acción 784</t>
  </si>
  <si>
    <t>5. Modificar el procedimiento 126PM04-PR83 "Aseguramiento de Calidad de los Resultados emitidos por el Laboratorio Ambiental SDA” en relación con: 5.3 Inclusión de esta supervisión semestral en el informe de revisión por la Dirección.</t>
  </si>
  <si>
    <t>5. Modificar el procedimiento 126PM04-PR83 "Aseguramiento de Calidad de los Resultados emitidos por el Laboratorio Ambiental SDA” en relación con: 5.2. La directriz de supervisión semestral, por parte de la coordinación técnica, de las actividades del laboratorio en relación con la efectividad de la actualización y revisión de los procedimientos con respecto al método de referencia, manuales de equipos y documentos reglamentarios.</t>
  </si>
  <si>
    <t>5. Modificar el procedimiento 126PM04-PR83 "Aseguramiento de Calidad de los Resultados emitidos por el Laboratorio Ambiental SDA” en relación con: 5.1. La ejecución mensual de comités técnicos de calidad con la dirección técnica o quien delegue, las coordinaciones técnicas y enlace SIG para control y seguimiento de mantenimiento del Sistema de gestión del laboratorio en cumplimiento de la NTC-ISO/IEC 17025</t>
  </si>
  <si>
    <t>A partir del mes de septiembre de 2018, se realiza comité mensual de calidad del laboratorio para control y seguimiento de mantenimiento del Sistema de gestión del laboratorio en cumplimiento de la NTC-ISO/IEC 17025. Los registros se encuentran como anexo de la actividad 4 en la acción 784</t>
  </si>
  <si>
    <t>4. Realizar comité mensual de calidad del laboratorio para control y seguimiento de mantenimiento del Sistema de gestión del laboratorio en cumplimiento de la NTC-ISO/IEC 17025.</t>
  </si>
  <si>
    <t>Seguimiento OCI: Se verificaron los registros correspondientes encontrando que mediante correo electrónico del 03 de noviembre de 2018 se socializó el procedimiento PR83, con acta del 05 10 2018 se socializó el procedimiento 126PM04-PR119 y con acta del 29 de octubre de 2018 se socializaron los 004, 84, 101, y 102. Por lo anterior se conceptúa la acción como CUMPLIDA.</t>
  </si>
  <si>
    <t>Se realizó la socialización de los procedimientos actualizados del Laboratorio Ambiental de la SDA (RMCAB, Fuentes fijas, Ruido). Los procedimientos actualizados y divulgados corresponden a los documentos: 126PM04-PR04, 126PM04-PR101, 126PM04-PR102, “126PM04-PR119, 126PM04-PR14, 126PM04-PR83, 126PM04-MG01 y 126PM04-PR84. Generación y control de Informes de la RMCAB. Los registros se encuentran como anexo de la actividad 3 en la acción 784</t>
  </si>
  <si>
    <t>3. Realizar la respectiva capacitación y socialización de los procedimiento. Así como la respectiva evaluación de la eficacia de la misma.</t>
  </si>
  <si>
    <t>Seguimiento OCI: Se verificó en el aplicativo ISOLUCION que los procedimientos del proceso encontrando lo siguiente: Procedimiento: 126PM04-PR04 Operación de la Red de Monitoreo y Calidad de Aire de Bogotá actualizado el 5 de noviembre de 2018; Procedimiento 126PM04-PR101 “Monitoreo y revisión rutinaria de la operación del monitor de Material Particulado PM10 PM 2.5”, que fue modificado con la nueva codificación correspondiendo a al número “PA10-PR06 identificado como “Procedimiento: Monitoreo y revisión rutinaria de la operación del analizador de PM10 y PM 2.5” del 8 de julio de 2019; Procedimiento 126PM04-PR102 “Monitoreo y revisión rutinaria de la operación de los analizadores de los gases NOx, SO2, CO y O3 “ del 06 de noviembre de 2018; 126PM04-PR119 Muestreo de contaminantes en fuentes fijas de emisión del 06 de noviembre de 2018; 126PM04-PR14 “Seguimiento y Control de Ruido en el Distrito Capital” sobre el cual se actualizaron los documentos Tutorial de manejo de los valores de ajuste K y 126PM04-PR14-F-2 del 30 de abril de 2018; 126PM04-PR83 “Aseguramiento de Calidad de los Resultados emitidos por el laboratorio Ambiental de la SDA del 6 de noviembre de 2018 y 126PM04-MG01 “Manual de gestión del laboratorio del 06 de noviembre de 2018. Por lo anterior, se conceptúa que la acción se encuentra CUMPLIDA</t>
  </si>
  <si>
    <t>La actualización de procedimientos en el sistema ISOLUCION se realizó con el radicado No. 2018IE258594 del 6 de noviembre de 2018</t>
  </si>
  <si>
    <t>04/dic./2018</t>
  </si>
  <si>
    <t>• Se Actualizaron los procedimientos como resultado de la correlación con el método de referencia, manual de equipo y/o documento reglamentario vigente: 126PM04-PR119 V 3 Muestreo de contaminantes en fuentes fijas de emisión, 126PM04-PR84 V4 Generación y control de Informes de la RMCAB, 126PM04-PR101 V5 Monitoreo y revisión rutinaria de la operación del monitor de Material Particulado PM10, PM 2.5 y PST, 126PM04-PR102 V4 Monitoreo y revisión rutinaria de la operación del analizador de Dióxido de Azufre, Ozono (O3), Monóxido de Carbono CO, Óxidos de Nitrógeno (NOx), 126PM04-PR04 V9 Operación de la Red de Monitoreo de Calidad del Aire de Bogotá, 126PM04-PR83 Aseguramiento de Calidad de los Resultados emitidos por el laboratorio Ambiental de la SDA, 126PM04-PR83 V4 Aseguramiento de Calidad de los Resultados emitidos por el laboratorio Ambiental de la SDA, anexos del procedimiento 126PM04-PR14 Seguimiento y Control de Ruido en el Distrito Capital y el manual 126PM04-MG01 V5 Manual de gestión del laboratorio. Los documentos se encuentran en ISOLUCION</t>
  </si>
  <si>
    <t>2. Actualizar los procedimientos como resultado de la correlación con el método de referencia, manual de equipo y/o documento reglamentario vigente.</t>
  </si>
  <si>
    <t>Seguimiento OCI: Se revisó el documento126PM04-PR-83-F-5 Formato para especificaciones técnicas de los métodos/equipos-patrones/insumos-material de referencia” comprobando la correlación de los procedimientos internos con los instructivos, métodos de referencia de la EPA y marco normativo. Por lo anterior se conceptúa la acción como CUMPLIDA.</t>
  </si>
  <si>
    <t>31/dic./2018</t>
  </si>
  <si>
    <t>Se genera documento 126PM04-PR-83-F-5 “formato para especificaciones técnicas de los métodos/equipos-patrones/insumos-material de referencia” como anexo del procedimiento “Aseguramiento de Calidad de los Resultados emitidos por el Laboratorio Ambiental SDA” que correlaciona el procedimiento interno y/o instructivo con el método de referencia, manual de equipo y/o documento reglamentario vigente con los respectivos registros de socialización y la evaluación de su eficacia. El registro se encuentra en el servidor de la entidad \\192.168.175.124\scaav\LABORATORIO SDA\5.4 Método</t>
  </si>
  <si>
    <t>1. Generar un documento que correlacione el procedimiento interno y/o instructivo con el método de referencia, manual de equipo y/o documento reglamentario vigente.</t>
  </si>
  <si>
    <t>En revisión de los informes de resultados para calidad del aire no se evidenció: a. Identificación de los métodos utilizados. b. Referencia a los procedimientos de muestreo utilizados. c. Función de la o las personas que autorizan el informe de ensayo. II En revisión de los informes de resultados para fuentes fijas no se evidenció: a. Clara identificación del final del informe. b. Declaración sobre la incertidumbre de medición estimada.</t>
  </si>
  <si>
    <t>11/sep./2018</t>
  </si>
  <si>
    <t>Se realizó la verificación multipunto del analizador de ozono en la estación Las Ferias. Se anexan registros de verificación multipunto de O3</t>
  </si>
  <si>
    <t>30/dic./2018</t>
  </si>
  <si>
    <t>7. Realizar la verificación multipunto del analizador de ozono en la estación Las Ferias.</t>
  </si>
  <si>
    <t>Se implementaron carta control para el ensayo de eficiencia de conversión para NO2 determinando las acciones a realizar cuando los criterios de calidad se incumplen o cuando se detectan tendencias (presentación de errores sistemáticos). Se anexan registros de carta control</t>
  </si>
  <si>
    <t>6. Implementar carta control para el ensayo de eficiencia de conversión para NO2 determinando las acciones a realizar cuando los criterios de calidad se incumplen o cuando se detectan tendencias (presentación de errores sistemáticos)</t>
  </si>
  <si>
    <t>Se realizaron los cálculos de eficiencia del convertidor para NO2. Los registros se encuentran en la ruta \\192.168.175.124\scaav\LABORATORIO SDA\5.9 aseguramiento de la calidad\RMCAB. Los registros se encuentran como anexo de la actividad 7 en la acción 794</t>
  </si>
  <si>
    <t>5. Registrar los ensayos de eficiencia de conversión para NO2</t>
  </si>
  <si>
    <t>Se modificó el procedimiento 126PM04-PR83 Aseguramiento de Calidad de los Resultados emitidos por el Laboratorio Ambiental SDA” en relación con: La directriz de supervisión semestral, por parte de la coordinación técnica, de las actividades del laboratorio en relación con la efectividad de la actualización y revisión de los procedimientos con respecto al método de referencia, manuales de equipos y documentos reglamentarios y c. Inclusión de esta supervisión semestral en el informe de revisión por la Dirección. El procedimiento se actualizó en el sistema ISOLUCION con el radicado No. 2018IE258594 del 6 de noviembre de 2018. Adicionalmente y en consecuencia se actualizó el programa de aseguramiento de la calidad el cual se informó a la Dirección de Control Ambiental (Dirección del Laboratorio) con el memorando No. 2018IE258150. Los registros se encuentran como anexo de la actividad 5 en la acción 784</t>
  </si>
  <si>
    <t>Se modificó el procedimiento 126PM04-PR83 Aseguramiento de Calidad de los Resultados emitidos por el Laboratorio Ambiental SDA” en relación con La ejecución mensual de comités técnicos de calidad con la dirección técnica o quien delegue, las coordinaciones técnicas y enlace SIG para control y seguimiento de mantenimiento del Sistema de gestión del laboratorio en cumplimiento de la NTC-ISO/IEC 17025 El procedimiento se actualizó en el sistema ISOLUCION con el radicado No. 2018IE258594 del 6 de noviembre de 2018. Adicionalmente y en consecuencia se actualizó el programa de aseguramiento de la calidad el cual se informó a la Dirección de Control Ambiental (Dirección del Laboratorio) con el memorando No. 2018IE258150. Los registros se encuentran como anexo de la actividad 5 en la acción 784</t>
  </si>
  <si>
    <t>4. Modificar el procedimiento 126PM04-PR83 Aseguramiento de Calidad de los Resultados emitidos por el Laboratorio Ambiental SDA” en relación con: 4.1. La ejecución mensual de comités técnicos de calidad con la dirección técnica o quien delegue, las coordinaciones técnicas y enlace SIG para control y seguimiento de mantenimiento del Sistema de gestión del laboratorio en cumplimiento de la NTC-ISO/IEC 17025 4.2. La directriz de supervisión mensual, por parte de la coordinación técnica, de las actividades del laboratorio en relación con la efectividad del análisis de datos de control. 4.3 Inclusión de esta supervisión en el informe de revisión por la Dirección.</t>
  </si>
  <si>
    <t>Seguimiento OCI: Se comprobó que mediante actas del 26 de septiembre de 2018, 31 de octubre de 2018 y 20 de noviembre de 2018 se realizaron los comités técnicos de calidad donde se trataron varios aspectos relacionados con la efectividad del análisis de datos de control. Por lo anterior se conceptúa la acción como CUMPLIDA.</t>
  </si>
  <si>
    <t>A partir del mes de septiembre de 2018, se realiza comité mensual de calidad del laboratorio para control y seguimiento de mantenimiento del Sistema de gestión del laboratorio en cumplimiento de la NTC-ISO/IEC 17025. Se anexan actas de reunión correspondientes a los meses de septiembre, octubre y noviembre de 2018. Los registros se encuentran como anexo de la actividad 4 en la acción No.784.</t>
  </si>
  <si>
    <t>3. Realizar comité mensual de calidad del laboratorio para control y seguimiento de mantenimiento del Sistema de gestión del laboratorio en cumplimiento de la NTC-ISO/IEC 17025 detallando la efectividad del análisis de datos de control.</t>
  </si>
  <si>
    <t>Se realizó capacitación del programa de aseguramiento de la calidad. Los registros se encuentran como anexo de la actividad 3 en la acción No.784.</t>
  </si>
  <si>
    <t>2. Realizar capacitación del programa de aseguramiento de la calidad (enfatizando en el tema de cartas control) y la respectiva evaluación de la eficacia de la misma.</t>
  </si>
  <si>
    <t>Se Actualizó el 126PM04-PR83-M-2 126PM04-PR83-M-2 "Programa de aseguramiento de la calidad del Laboratorio Ambiental" en relación con la elaboración y revisión de los ensayos de eficiencia de conversión de NO2 en todas las estaciones de la RMCAB y la implementación de carta control determinando las acciones a realizar cuando los criterios de calidad se incumplen o cuando se detectan tendencias (presentación de errores sistemáticos). El procedimiento 126PM04-PR83 se actualizó en el sistema ISOLUCION con el radicado No. 2018IE258594 del 6 de noviembre de 2018. El programa de aseguramiento de la calidad se encuentra como anexo de la actividad 3 en la acción No.785.</t>
  </si>
  <si>
    <t>1. Actualizar el 126PM04-PR83-M-2 126PM04-PR83-M-2 "Programa de aseguramiento de la calidad del Laboratorio Ambiental" en relación con la elaboración y revisión de los ensayos de eficiencia de conversión de NO2 en todas las estaciones de la RMCAB y la implementación de carta control determinando las acciones a realizar cuando los criterios de calidad se incumplen o cuando se detectan tendencias (presentación de errores sistemáticos)</t>
  </si>
  <si>
    <t>Auditoría externa IDEAM. 11/05/2018. No siempre se toman acciones planificadas para corregir el problema cuando los datos de control de calidad no satisfacen los criterios predefinidos. Evidencia: a. Los siguientes ensayos de eficiencia de conversión para NO2 no cumplieron los criterios definidos en el Apéndice D del Measurement Quality Objectives and Validación Templates del Quality Assurance: - Estación Kennedy (4 %). - Estación Tunal (115 %). - Para las estaciones Centro de Alto Rendimiento y Guaymaral no se presentaron resultados de eficiencia de conversión. b. No fue posible realizar la verificación multipunto del analizador de ozono en la estación Las Ferias debido a falla en la lectura del span (400 ppb).</t>
  </si>
  <si>
    <t>Seguimiento OCI: Mediante registro 126PM04-PR57-F-1 se identificaron los equipos de la RMCAB que al corte de 25 de enero de 2019 ascienden a 192. Por lo anterior, la actividad se conceptúa como CUMPLIDA</t>
  </si>
  <si>
    <t>Se actualizó el 126PM04-PR57-F-1 "Inventario de equipo/patrones/material de referencia y programa de mantenimiento, calibración y verificación" de la RMCAB. El documento se encuentra en el servidor de la entidad en la siguiente ruta. \\192.168.175.124\scaav\LABORATORIO SDA\5.5 equipos y 5.6 trazabilidad de las mediciones. El documento se encuentra como anexo de la actividad 5 en la acción No.785.</t>
  </si>
  <si>
    <t>10. Actualizar 126PM04-PR57-F-1 Inventario de equipo/patrones/material de referencia y programa de mantenimiento, calibración y verificación.</t>
  </si>
  <si>
    <t>Seguimiento OCI: La acción planteada no se ha cumplido en los términos en los cuales se planteó toda vez que se hace referencia a una adquisición de calibradores mientras que la acción se dimensionó a la calibración de los fotómetros Ecotech con placas de inventario 06848, 06404 y serial 1724, por lo se conceptúa que la acción no puede ser cerrada. Alerta: Dado que es posible modificar la acción de acuerdo con el resultado del seguimiento que realice el propio proceso, se sugiere que con un tiempo razonable previo a la fecha estimada para su cumplimiento, se realice la solicitud de modificación que puede darse en términos de ampliación de le fecha, ajuste o reformulación de la acción, ajuste del indicador y ajuste de la meta. Para determinar la procedencia de conceptuar sobre el estado de cumplimiento de la acción, es necesario allegar los soportes que permitan demostrar el estado actual de los equipos con las placas citadas, ubicación o estado de funcionamiento.</t>
  </si>
  <si>
    <t>Se adquirieron y emplearon calibradores de gases que cuentan con fotómetros calibrados para dar soporte a la verificación de los analizadores de ozono. Adquirir calibrador de ozono para dar soporte a las verificaciones de los fotómetros. La adquisición se realizó con el proceso SDA-LP-051-2017.</t>
  </si>
  <si>
    <t>NO</t>
  </si>
  <si>
    <t>9. Calibrar los Fotómetros Ecotech con códigos de inventario 06848, 06404 y serial 1724, utilizados en la calibración multipunto en las estaciones Tunal, Suba-Corpas, Kennedy y Minambiente</t>
  </si>
  <si>
    <t>Seguimiento OCI: Se aportó informe de instalación de equipos de medición de material particulado PM2.5 en las estaciones Tunal y Ferias designados con un método de referencia de acuerdo con la parte 53 del CFR Titulo 40 Capítulo I, Subcapítulo C, apéndice L. La acción se da por cumplida. Sin embargo se recomienda que los informes que soportan la actividad cuenten con su respectivo registro de identificación que incluya responsable de la elaboración, fecha y responsable de aprobación, entre otros. Adicionalmente debe asegurarse que los registros fotográficos tengan las mismas características de identificación.</t>
  </si>
  <si>
    <t>Se instalan equipos de medición de material particulado PM2.5 en las estaciones Tunal y Ferias designados con un método de referencia de acuerdo con la parte 53 del CFR Titulo 40 Capítulo I, Subcapítulo C, apéndice L. Se anexa informe de instalación.</t>
  </si>
  <si>
    <t>8. Instalar equipos de medición de material particulado PM2.5 en las estaciones Tunal y Ferias designados con un método de referencia de acuerdo con la parte 53 del CFR Titulo 40 Capítulo I, Subcapítulo C, apéndice L</t>
  </si>
  <si>
    <t>Seguimiento OCI: Se verificó que mediante contrato No. SDA-SI-043-2018 la SDA adquirió el patrón para la verificación marca COMET MULTILOGGER serie 18260065 el cual se encuentra inventariado según registro 126PM04-PR57-F-1 RMCAB 2019 sobre el cual se cuenta con registro de calibración con trazabilidad NIST. Por lo anterior, se conceptúa que la acción se encuentra CUMPLIDA.</t>
  </si>
  <si>
    <t>Se efectúan las actividades contractuales necesarias para Adquirir patrones de referencia que se utilicen para la verificación de equipos de acuerdo con los métodos de referencia y en cumplimiento de lo establecido en la NTC-ISO/IEC 17025. Los procesos contractuales se encuentran en la plataforma SECOP II así, para adquisición de sensores y patrones para la medición y verificación de las condiciones de operación: SDA-SI-043-2018 / SDA-SECOP II-232018 y servicio de calibración: SDA-MC-050-2018 / SDA-SECOP II-362018</t>
  </si>
  <si>
    <t>7. Adquirir patrones de referencia que se utilicen para la verificación de equipos de acuerdo con los métodos de referencia y en cumplimiento de lo establecido en la NTC-ISO/IEC 17025.</t>
  </si>
  <si>
    <t>Seguimiento OCI: Mediante contratos SDA-SI-043-2018 / SDA-SECOP II-232018 y servicio de calibración: SDA-MC-050-2018 / SDA-SECOP II-362018 se adquirieron los sensores de temperatura y humedad que se encuentran calibrados y que actualmente se utilizan para medición de las condiciones ambientales de las estaciones de calidad del aire RMCAB y que se encuentran registrados en el documento 126PM04-PR57-F-1 RMCAB 2019. Por lo anterior, se conceptúa que la acción se encuentra CUMPLIDA.</t>
  </si>
  <si>
    <t>Se efectúan las actividades contractuales necesarias para adquirir e instalar sensores de temperatura y humedad calibrados para medición de las condiciones ambientales de las estaciones de calidad del aire RMCAB. Los procesos contractuales se encuentran en la plataforma SECOP II así, para adquisición de sensores y patrones para la medición y verificación de las condiciones de operación: SDA-SI-043-2018 / SDA-SECOP II-232018 y servicio de calibración: SDA-MC-050-2018 / SDA-SECOP II-362018</t>
  </si>
  <si>
    <t>6. Usar sensores de temperatura y humedad calibrados para medición de las condiciones ambientales de las estaciones de calidad del aireRMCAB</t>
  </si>
  <si>
    <t>Seguimiento OCI: Mediante proceso SDA-SECOP II-202018 se adquirió el vacuómetro el cual se encuentra registrado en el documento 126PM04-PR57-F1 Programa e inventario Fuentes fijas y registro de calibración. Por lo anterior, se conceptúa que la acción se encuentra CUMPLIDA.</t>
  </si>
  <si>
    <t>Se efectúan las actividades contractuales necesarias para Adquirir vacuometro resolución de 0,10 in Hg como indica el método U.S. EPA 7 (método de referencia). El proceso contractual se encuentra en la plataforma SECOP II con el siguiente código SDA-MC-034-2018 / SDA-SECOP II-202018</t>
  </si>
  <si>
    <t>5. Adquirir vacuometro resolución de 0,10 in Hg tal y como indica el método U.S. EPA 7</t>
  </si>
  <si>
    <t>Seguimiento OCI: Mediante proceso SDA-SECOP II-202018 se adquirió el medidor de gas seco el cual se encuentra registrado en el documento 126PM04-PR57-F1 Programa e inventario Fuentes fijas. Por lo anterior, se conceptúa que la acción se encuentra CUMPLIDA.</t>
  </si>
  <si>
    <t>Se efectúan las actividades contractuales necesarias para Adquirir medidor de gas seco que cumplan las especificaciones requeridas por el método de referencia. El proceso contractual se encuentra en la plataforma SECOP II con el siguiente código SDA-MC-034-2018 / SDA-SECOP II-202018</t>
  </si>
  <si>
    <t>4. Adquirir medidor de gas seco que cumplan las especificaciones requeridas por el método de referencia.</t>
  </si>
  <si>
    <t>Seguimiento OCI: Se comprobó en el procedimiento 126PM04-PR57 Gestión metrológica para el monitoreo y control de la calidad de los recursos naturales en el Distrito Capital D.C. la inclusión del lineamiento “La coordinación técnica realizará seguimiento trimestral a lo establecido en el formato 126PM04-PR57-F-1 Inventario de equipo/patrones/material de referencia y programa de mantenimiento, calibración y verificación; dicho seguimiento será registrado en la columna de observaciones”. Adicionalmente mediante actas del 31 de octubre de 2018 y del 20 de noviembre de 2018 se verificó que el Comité técnico-administrativo de calidad realizara el seguimiento al procedimiento 126PM04-PR57 Gestión metrológica para el monitoreo y control de la calidad de los recursos naturales en el Distrito Capital D.C. Por lo anterior, se conceptúa que la acción se encuentra CUMPLIDA.</t>
  </si>
  <si>
    <t>Se verificó en el comité técnico de calidad de octubre el seguimiento según lo establecido en el procedimiento 126PM04-PR57 Gestión metrológica para el monitoreo y control de la calidad de los recursos naturales en el Distrito Capital D.C. Adicionalmente, en el procedimiento 126PM04-PR83 “Aseguramiento de Calidad de los Resultados emitidos por el Laboratorio Ambiental SDA” se incluyó el lineamiento de seguimiento trimestral al procedimiento 126PM04-PR57. El procedimiento 126PM04-PR83 se actualizó en el sistema ISOLUCION con el radicado No. 2018IE258594 del 6 de noviembre de 2018. Las actas de comité de calidad y programa de aseguramiento de la calidad se encuentran como anexo de la actividad 3 en la acción No.785.</t>
  </si>
  <si>
    <t>3. Verificar por parte del comité técnico de calidad, el seguimiento trimestral según lo establecido en el procedimiento 126PM04-PR57 Gestión metrológica para el monitoreo y control de la calidad de los recursos naturales en el Distrito Capital D.C.</t>
  </si>
  <si>
    <t>Seguimiento OCI: Se comprobó la existencia del listado de especificaciones técnicas según registro “126PM04-PR-83-F-5_RMCAB_V2 Corregida” que contiene Especificaciones Equipos, Insumos, Marco Normativo PM2.5, Marco Normativo PM10, Marco Normativo NOx, Marco Normativo SO2, Marco Normativo O3, Marco Normativo CO y Marco Normativo Meteorología. Por lo anterior, se conceptúa que la acción se encuentra CUMPLIDA.</t>
  </si>
  <si>
    <t>Se realizó listado de especificaciones técnicas de equipos en cumplimiento al marco normativo y metodológico y un listado de bienes e insumos necesarios para la operatividad de las actividades del laboratorio en el documento 126PM04-PR-83-F-5 Formato para especificaciones técnicas de los métodos/equipos-patrones/insumos-material de referencia” como anexo del procedimiento “Aseguramiento de Calidad de los Resultados emitidos por el Laboratorio Ambiental SDA”. El documento se encuentra en el servidor de la entidad en la siguiente ruta. \\192.168.175.124\scaav\LABORATORIO SDA\5.4 Método y anexo en la actividad 1 de la acción No.784</t>
  </si>
  <si>
    <t>2. Realizar listado de especificaciones técnicas de equipos en cumplimiento al marco normativo y metodológico y un listado de bienes e insumos necesarios para la operatividad de las actividades del laboratorio.</t>
  </si>
  <si>
    <t>e comprobó la existencia del listado de especificaciones técnicas según registro “126PM04-PR-83-F-5_RMCAB_V2 Corregida” que contiene Especificaciones Equipos, Insumos, Marco Normativo PM2.5, Marco Normativo PM10, Marco Normativo NOx, Marco Normativo SO2, Marco Normativo O3, Marco Normativo CO y Marco Normativo Meteorología. Por lo anterior, se conceptúa que la acción se encuentra CUMPLIDA.</t>
  </si>
  <si>
    <t>Se modificó el procedimiento 126PM04-PR83 “Aseguramiento de Calidad de los Resultados emitidos por el Laboratorio Ambiental SDA” incluyendo el uso de formato 126PM04-PR-83-F-5 “Formato para especificaciones técnicas de los métodos/equipos-patrones/insumos-material de referencia” para listar especificaciones técnicas, el cual sirve de sustento de anexos técnicos en los estudios previos de contratación. La evidencia del documento 126PM04-PR-83-F-5 se encuentra en la actividad 1 de la acción No.784. El procedimiento 126PM04-PR83 se actualizó en el sistema ISOLUCION con el radicado No. 2018IE258594 del 6 de noviembre de 2018.</t>
  </si>
  <si>
    <t>1. Modificar procedimiento 126PM04-PR83 Aseguramiento de Calidad de los Resultados emitidos por el Laboratorio Ambiental SDA” incluyendo uso de formato para listar especificaciones técnicas que sustente el anexo técnico en los estudios previos de contratación.</t>
  </si>
  <si>
    <t>Auditoría externa IDEAM. 11/05/2018. No todos los equipos utilizados para el muestreo cumplen con las especificaciones pertinentes para los ensayos concernientes. Evidencia: a. Durante la calibración con orificios críticos, el medidor de gas seco utilizado en la toma de muestra para emisiones de material particulado por fuentes fijas se presentaron valores de variación ?H@ y ?Y que superaron los límites permitidos por el método U.S. EPA 5. b. Según el certificado de calibración 171229-1902855 de Verifylab el medidor de gas seco utilizado en la ejecución de los métodos U.S. EPA 5 y 6 concluye que es no conforme. c. El vacuómetro utilizado en la toma de muestra de óxidos de nitrógeno en emisiones por fuentes fijas no presentó la resolución de 0,10 in Hg tal y como indica el método U.S. EPA 7. "No todos los equipos utilizados para los ensayos incluidos para mediciones auxiliares (condiciones ambientales) que tengan un efecto significativo en la validez de los resultados de ensayo con calibrados antes de ser puestos en servicio". Evidencia: "No se encontraron calibrados los sensores de temperatura (y humedad cuando sea aplicable) para la medición de las condiciones ambientales de las estaciones de calidad del aire". Los patrones de referencia del laboratorio no siempre son utilizados solo para la calibración y para ningún otro propósito. Evidencia: La calibración del sensor de temperatura en chimenea al finalizar la ejecución del método U.S. EPA 5 se realizó con otra sonda de muestreo que también puede ser utilizada para la toma de muestra. La verificación de la temperatura de los shelter se realiza con un equipo con código 10942 el cual es usado para la medición de condiciones ambientales en los monitoreos de emisiones por fuentes fijas. El proceso de muestreo no tiene en cuenta los factores que deben ser controlados para asegurar la validez de los resultados de ensayo: b. Los Fotómetros Ecotech con códigos de inventario 06848, 06404 y serial 1724, utilizados en la calibración multipunto en las estaciones Tunal, Suba-Corpas, Kennedy y Minambiente no se encuentran calibrados anualmente tal como lo establece el método de referencia.</t>
  </si>
  <si>
    <t>Seguimiento OCI: en el Programa de control y aseguramiento de la calidad de los resultados del Laboratorio Ambiental de la SDA se incorporaron instrucciones para la verificación del tubo "pitot” y en el 126PM04-PR83-F-4 Verificación de material volumétrico se determinaron criterios para la “verificación de la capacidad de los Balones o matraces, buretas, pipetas o probetas con el que se midan volúmenes de soluciones en el Laboratorio Ambiental de la SDA”. Por lo anterior, se conceptúa que la acción se encuentra CUMPLIDA.</t>
  </si>
  <si>
    <t>Se actualizó el 126PM04-PR83-M-2 "Programa de aseguramiento de la calidad del Laboratorio Ambiental" en relación con las instrucciones específicas para la verificación del tubo "pitot" y de los volúmenes de los balones de NOx para fuentes fijas. El procedimiento 126PM04-PR83 se actualizó en el sistema ISOLUCION con el radicado No. 2018IE258594 del 6 de noviembre de 2018. El programa de aseguramiento de la calidad se encuentra como anexo de la actividad 3 en la acción No.785.</t>
  </si>
  <si>
    <t>10. Actualizar el 126PM04-PR83-M-2 126PM04-PR83-M-2 "Programa de aseguramiento de la calidad del Laboratorio Ambiental" en relación con las instrucciones específicas para la verificación del tubo "pitot" y de los volúmenes de los balones de NOx para fuentes fijas.</t>
  </si>
  <si>
    <t>Seguimiento OCI: Se verificó en el aplicativo ISOLCUCION la existencia del instructivo dentro del cual se encontró incorporado el siguiente texto: “Antes de iniciar la determinación de velocidad, realice la verificación del tubo Pitot de acuerdo con lo definido en el documento 126PM04-PR119-I-12 “Instructivo para verificación del tubo Pitot”. Por lo anterior, se conceptúa que la acción se encuentra CUMPLIDA.</t>
  </si>
  <si>
    <t>Se actualizó el 126PM04-PR119-I3 incluyendo verificación del tubo “pitot “ de acuerdo con el método de referencia Se actualizó el procedimiento en el sistema ISOLUCION con el radicado No. 2018IE258594 del 6 de noviembre de 2018</t>
  </si>
  <si>
    <t>9. Actualizar 126PM04-PR119-I3 incluyendo verificación del tubo “pitot “ de acuerdo con el método de referencia.</t>
  </si>
  <si>
    <t>Mediante registro 126PM04-PR57-F1 Programa e inventario Fuentes fijas se encuentra actualizado el inventario de los equipos con los cuales opera la RMCAB. Por lo anterior, se conceptúa que la acción se encuentra CUMPLIDA.</t>
  </si>
  <si>
    <t>8. Actualizar 126PM04-PR57-F-1 Inventario de equipo/patrones/material de referencia y programa de mantenimiento, calibración y verificación.</t>
  </si>
  <si>
    <t>Seguimiento OCI: Se aportó informe ciclones para equipos PM2.5 en el que se registran las referencias y denominaciones de 10 ciclones que fueron retirados de las estaciones Kennedy, Tunal, Carro taller, Puente Aranda, Usaquen, Kennedy y IDRD. Se recomienda que los informes que soportan el cumplimiento de las actividades tengan suficiente claridad en relación con la manera como se dio cumplimiento a la actividad y asegurar que todos los informes cuenten con un mecanismo de identificación de acuerdo con el procedimiento “Organización Documental “126PA06-PR18. La actividad ser da por cumplida.</t>
  </si>
  <si>
    <t>Se revisó, recogió e instaló los ciclones con referencia SCC-A, de los equipos de material particulado marca THERMO, Mod. FH62C14. Se anexa informe de ciclones</t>
  </si>
  <si>
    <t>7. Desinstalar y documentar fecha y estación en las que se realizó el cambio para los ciclones SCC</t>
  </si>
  <si>
    <t>6. Instalar en los equipos de monitoreo de PM2.5 ubicados en las estaciones Kennedy y Puente Aranda donde no se tuvo evidencia de la utilización de un separador de particulas BGI VSCC o Tisch TE-PM2.5C.</t>
  </si>
  <si>
    <t>e verificó en el Procedimiento: Aseguramiento de Calidad de los Resultados emitidos por el Laboratorio Ambiental SDA Código: 126PM04-PR83 la inclusión del siguiente lineamiento “Se realizará supervisión anual, por parte de la coordinación técnica, de las actividades del laboratorio en relación con la efectividad de la actualización y revisión de los procedimientos con respecto al método de referencia, manuales de equipos y documentos reglamentarios. Los resultados de esta supervisión semestral se incluirán en el informe de revisión por la Dirección”. Adicionalmente Mediante la actualización del procedimiento 126PM04-PR83 “Aseguramiento de Calidad de los Resultados emitidos por el Laboratorio Ambiental SDA” se documentó la directriz sobre la supervisión anual, el cual quedó aprobado mediante radicado 2018IE258594 del 6 de noviembre de 2018. Mediante radicado No. 2018IE258150 se dio a conocer a la Dirección de Control Ambiental el Programa de Aseguramiento de la Calidad. Adicionalmente, según acta de inspección ocular practicada por el instituto de hidrología meteorología y estudios ambientales — ideam de fecha 09 de junio de 2019, el organismo de acreditación conceptuó que todos los métodos utilizados por al SDA cumplen con los criterios establecidos por los respectivos métodos de referencia. Por lo anterior, se conceptúa que la acción se encuentra CUMPLIDA</t>
  </si>
  <si>
    <t>Se documentó en el procedimiento 126PM04-PR83 "Aseguramiento de Calidad de los Resultados emitidos por el Laboratorio Ambiental SDA” y en el programa de aseguramiento de la calidad la directriz de Inclusión de la supervisión en el informe de revisión por la Dirección. Se actualizó el procedimiento en el sistema ISOLUCION con el radicado No. 2018IE258594 del 6 de noviembre de 2018. El programa de aseguramiento de la calidad se informó a la DCA (Dirección del Laboratorio) con el memorando No. 2018IE258150.</t>
  </si>
  <si>
    <t>5. Modificar el procedimiento 126PM04-PR83 Aseguramiento de Calidad de los Resultados emitidos por el Laboratorio Ambiental SDA” en relación con: 5.3 Inclusión de esta supervisión semestral en el informe de revisión por la Dirección.</t>
  </si>
  <si>
    <t>Se verificó en el Procedimiento: Aseguramiento de Calidad de los Resultados emitidos por el Laboratorio Ambiental SDA Código: 126PM04-PR83 la inclusión del siguiente lineamiento “Se realizará supervisión anual, por parte de la coordinación técnica, de las actividades del laboratorio en relación con la efectividad de la actualización y revisión de los procedimientos con respecto al método de referencia, manuales de equipos y documentos reglamentarios. Los resultados de esta supervisión semestral se incluirán en el informe de revisión por la Dirección”. Adicionalmente Mediante la actualización del procedimiento 126PM04-PR83 “Aseguramiento de Calidad de los Resultados emitidos por el Laboratorio Ambiental SDA” se documentó la directriz sobre la supervisión anual, el cual quedó aprobado mediante radicado 2018IE258594 del 6 de noviembre de 2018. Mediante radicado No. 2018IE258150 se dio a conocer a la Dirección de Control Ambiental el Programa de Aseguramiento de la Calidad. Adicionalmente, según acta de inspección ocular practicada por el instituto de hidrología meteorología y estudios ambientales — ideam de fecha 09 de junio de 2019, el organismo de acreditación conceptuó que todos los métodos utilizados por al SDA cumplen con los criterios establecidos por los respectivos métodos de referencia. Por lo anterior, se conceptúa que la acción se encuentra CUMPLIDA.</t>
  </si>
  <si>
    <t>Se documentó en el procedimiento 126PM04-PR83 "Aseguramiento de Calidad de los Resultados emitidos por el Laboratorio Ambiental SDA” y en el programa de aseguramiento de la calidad la directriz de supervisión anual, por parte de la coordinación técnica, de las actividades del laboratorio en relación con la efectividad de la actualización y revisión de los procedimientos con respecto al método de referencia, manuales de equipos y documentos reglamentarios. Se actualizó el procedimiento en el sistema ISOLUCION con el radicado No. 2018IE258594 del 6 de noviembre de 2018. El programa de aseguramiento de la calidad se informó a la DCA (Dirección del Laboratorio) con el memorando No. 2018IE258150.</t>
  </si>
  <si>
    <t>5. Modificar el procedimiento 126PM04-PR83 Aseguramiento de Calidad de los Resultados emitidos por el Laboratorio Ambiental SDA” en relación con: 5.2. La directriz de supervisión semestral, por parte de la coordinación técnica, de las actividades del laboratorio en relación con la efectividad de la actualización y revisión de los procedimientos con respecto al método de referencia, manuales de equipos y documentos reglamentarios.</t>
  </si>
  <si>
    <t>Seguimiento OCI: Se verificó la actualización del procedimiento 126PM04-PR83 Aseguramiento de Calidad de los Resultados emitidos por el Laboratorio Ambiental SDA del 6 de noviembre de 2019 en cual se incorporó el siguientes texto “Se realizarán mensualmente comités técnicos de calidad con la dirección técnica o quien delegue, las coordinaciones técnicas y enlace SIG para control y seguimiento de mantenimiento del Sistema de gestión del laboratorio en cumplimiento de la NTC-ISO/IEC 17025” Por lo anterior, se conceptúa que la acción se encuentra CUMPLIDA.</t>
  </si>
  <si>
    <t>Se documentó en el procedimiento 126PM04-PR83 "Aseguramiento de Calidad de los Resultados emitidos por el Laboratorio Ambiental SDA” y en el programa de aseguramiento de la calidad la directriz de La ejecución mensual de comités técnicos de calidad con la dirección técnica o quien delegue, las coordinaciones coordinaciones técnicas y enlace SIG para control y seguimiento de mantenimiento del Sistema de gestión del laboratorio en cumplimiento de la NTC-ISO/IEC 17025. Se actualizó el procedimiento en el sistema ISOLUCION con el radicado No. 2018IE258594 del 6 de noviembre de 2018. El programa de aseguramiento de la calidad se informó a la DCA (Dirección del Laboratorio) con el memorando No. 2018IE258150.</t>
  </si>
  <si>
    <t>5. Modificar el procedimiento 126PM04-PR83 Aseguramiento de Calidad de los Resultados emitidos por el Laboratorio Ambiental SDA” en relación con: 5.1. La ejecución mensual de comités técnicos de calidad con la dirección técnica o quien delegue, las coordinaciones coordinaciones técnicas y enlace SIG para control y seguimiento de mantenimiento del Sistema de gestión del laboratorio en cumplimiento de la NTC-ISO/IEC 17025</t>
  </si>
  <si>
    <t>Se comprobó que mediante actas del 26 de septiembre de 2018, 31 de octubre de 2018 y 20 de noviembre de 2018 se realizaron los comités técnicos de calidad donde se trataron varios aspectos relacionados con el funcionamiento del Sistema de Gestión. Los registros del seguimiento quedaron alojados en el seguimiento a la acción No. 4 del hallazgo código No. 784. Por lo anterior se conceptúa la acción como CUMPLIDA.</t>
  </si>
  <si>
    <t>A partir del mes de septiembre de 2018, se realiza comité mensual de calidad del laboratorio para control y seguimiento de mantenimiento del Sistema de gestión del laboratorio en cumplimiento de la NTC-ISO/IEC 17025. Los registros se encuentran anexos a la actividad 4 en la acción No. 784</t>
  </si>
  <si>
    <t>Seguimiento OCI: Se verificaron los registros correspondientes encontrando que mediante correo electrónico del 03 de noviembre de 2018 se socializó el procedimiento PR83, con acta del 05 10 2018 se socializó el procedimiento 126PM04-PR119 y con acta del 29 de octubre de 2018 se socializaron los 004, 84, 101, y 102. Por lo anterior se conceptúa la acción como CUMPLIDA. Los registro quedaron alojados dentro del seguimiento de la acción No. 3 del hallazgo con código No. 784.</t>
  </si>
  <si>
    <t>Se realizó la socialización de los procedimientos actualizados del Laboratorio Ambiental de la SDA. Las evidencias de la socialización y respectiva evaluación de la eficacia se encuentran anexas en la actividad 3 de la acción No.784</t>
  </si>
  <si>
    <t>Los procedimientos 126PM04-PR103, 126PM04-PR104 y 126PM04-PR105 se integraron al procedimiento 126PM04-PR102 Procedimiento 126PM04-PR102 “126PM04-PR102 “Monitoreo y revisión rutinaria de la operación del analizador de Dióxido de Azufre, Ozono (O3), Monóxido de Carbono CO, Óxidos de Nitrógeno (NOx)” del 06/Nov/2018. Se verificaron los registros correspondientes encontrando que mediante correo electrónico del 03 de noviembre de 2018 se socializó el procedimiento 102 el cual contiene los procedimientos integrados antes citados. Por lo anterior, se conceptúa que la acción se encuentra CUMPLIDA.</t>
  </si>
  <si>
    <t>Como resultado de la correlación con el método de referencia, manual de equipo y/o documento reglamentario vigente se actualizaron los procedimientos del laboratorio relacionados con la medición de muestras de la RMCAB, toma de muestras de emisiones atmosféricas por fuentes fijas y medición de emisión de ruido. Los documentos 126PM04-PR04 “Operación de la Red de Monitoreo de Calidad del Aire de Bogotá”, 126PM04-PR101 “Monitoreo y revisión rutinaria de la operación del monitor de Material Particulado PM10, PM 2.5”, 126PM04-PR102 “Monitoreo y revisión rutinaria de la operación del analizador de Dióxido de Azufre, Ozono (O3), Monóxido de Carbono CO, Óxidos de Nitrógeno (NOx)”, “126PM04-PR119 Muestreo de contaminantes en fuentes fijas de emisión”, 126PM04-PR14 “Seguimiento y Control de Ruido en el Distrito Capital”, 126PM04-PR83 “Aseguramiento de Calidad de los Resultados emitidos por el laboratorio Ambiental de la SDA” y 126PM04-MG01 “Manual de gestión del laboratorio” se actualizaron en el sistema ISOLUCION con el radicado No. 2018IE258594 del 6 de noviembre de 2018</t>
  </si>
  <si>
    <t>Se revisó el documento126PM04-PR-83-F-5 Formato para especificaciones técnicas de los métodos/equipos-patrones/insumos-material de referencia” comprobando la correlación de los procedimientos internos con los instructivos, métodos de referencia de la EPA y marco normativo. Por lo anterior se conceptúa la acción como CUMPLIDA.</t>
  </si>
  <si>
    <t>Se generó el documento126PM04-PR-83-F-5 “Formato para especificaciones técnicas de los métodos/equipos-patrones/insumos-material de referencia” como anexo del procedimiento “Aseguramiento de Calidad de los Resultados emitidos por el Laboratorio Ambiental SDA” y se documentaron en este, para cada variable de análisis del Laboratorio (PM10, PM2.5, O3, CO, SO2, NO2 de la RMCAB, Material particulado, SOx, NOx para emisiones atmosféricas por fuentes fijas y medición de emisión de ruido) las medidas de aseguramiento de la calidad dadas por el método de referencia, manual de equipos y documento reglamentario vigente. El documento se encuentra en el servidor de la entidad en la siguiente ruta. \\192.168.175.124\scaav\LABORATORIO SDA\5.4 Método. También se encuentra como anexo de la actividad 1 en la acción No. 784.</t>
  </si>
  <si>
    <t>Auditoría externa IDEAM. 11/05/2018. El laboratorio no siempre aplica métodos y procedimientos apropiados para todos los ensayos dentro de su alcance. Evidencia: k. Para los equipos de monitoreo de PM2.5 ubicados en las estaciones Kennedy y Puente Aranda no se tuvo evidencia de la utilización de un separador de partículas BGI VSCC o Tisch TE-PM2.5C tal y como indica el respectivo método de referencia EQPM-0308-170. II. No todas las instrucciones correspondientes al trabajo del laboratorio se encuentran disponibles para el personal. Evidencia: No se tuvieron disponibles los documentos correspondientes a la verificación de la geometría de los tubos pitot tipo S ni de los volúmenes de los balones de NOx para fuentes fijas.</t>
  </si>
  <si>
    <t>Seguimiento OCI. La verificación de flujo de analizador para CO marca EcoTech se realizó y se registró en el software gestor de la RMCAB realizada el 31/10/2018 según reporte del 2 de noviembre de 2018. A la fecha, la RMCAB solo cuenta con un analizador de CO de esta marca. Por lo anterior, se conceptúa que la acción se encuentra CUMPLIDA.</t>
  </si>
  <si>
    <t>Se Verifica el flujo para los analizadores de CO Ecotech. los registros se encuentran en la actividad 4 de esta acción (796)</t>
  </si>
  <si>
    <t>Verificar flujo para los analizadores de CO Ecotech</t>
  </si>
  <si>
    <t>Seguimiento OCI: Se verificó que mediante contrato No. SDA-SI-043-2018 la SDA adquirió el patrón para la verificación de presión atmosférica marca COMET MULTILOGGER. Por lo anterior, se conceptúa que la acción se encuentra CUMPLIDA.</t>
  </si>
  <si>
    <t>Se efectúan las actividades contractuales necesarias para adquirir patron para la verificación de presión en equipos Ecotech (medición de CO) en las estaciones de la RMCAB. Los procesos contractuales se encuentran en la plataforma SECOP II así, para adquisición de sensores y patrones para la medición y verificación de las condiciones de operación: SDA-SI-043-2018 / SDA-SECOP II-232018 y servicio de calibración: SDA-MC-050-2018 / SDA-SECOP II-362018.</t>
  </si>
  <si>
    <t>Adquirir patron para la verificación de presión en equipos Ecotech (medición de CO)</t>
  </si>
  <si>
    <t>Seguimiento OCI: Dado que el acta del 20 11 2018 no es evidencia objetiva suficiente que demuestre el cumplimiento de la acción “Realizar una supervisión anual, por parte de la coordinación técnica, de las actividades de funcionalidad de los sistemas de gestión de la información” para conceptuar sobre su cumplimiento, se recomienda preparar una comunicación oficial interna que recoja las situaciones problema de las funcionalidades de los sistemas de información OnTRACK – Forest e Isolucion y cursarla a la DPSIA para buscar una solución tecnológica viable.</t>
  </si>
  <si>
    <t>Para la realización de la supervisión anual, por parte de la dirección técnica o quien delegue, de las actividades de funcionalidad de los sistemas de gestión de la información, se define en el comité de calidad de noviembre de 2018, realizar una mesa de trabajo conjunta con la DPSIA y el CIMAB. acta de reunión comité de calidad de noviembre de 2018 en la actividad 5 de la acción 789.</t>
  </si>
  <si>
    <t>Realizar una supervisión anual, por parte de la coordinación técnica, de las actividades de funcionalidad de los sistemas de gestión de la información.</t>
  </si>
  <si>
    <t>Seguimiento OCI: Se verificó en el Procedimiento: Aseguramiento de Calidad de los Resultados emitidos por el Laboratorio Ambiental SDA Código: 126PM04-PR83 la inclusión del siguiente lineamiento “Se realizará supervisión anual, por parte de la coordinación técnica, de las actividades del laboratorio en relación con la efectividad de la actualización y revisión de los procedimientos con respecto al método de referencia, manuales de equipos y documentos reglamentarios. Los resultados de esta supervisión semestral se incluirán en el informe de revisión por la Dirección”. Adicionalmente Mediante la actualización del procedimiento 126PM04-PR83 “Aseguramiento de Calidad de los Resultados emitidos por el Laboratorio Ambiental SDA” se documentó la directriz sobre la supervisión anual, el cual quedó aprobado mediante radicado 2018IE258594 del 6 de noviembre de 2018. Mediante radicado No. 2018IE258150 se dio a conocer a la Dirección de Control Ambiental el Programa de Aseguramiento de la Calidad. Adicionalmente, según acta de inspección ocular practicada por el instituto de hidrología meteorología y estudios ambientales — ideam de fecha 09 de junio de 2019, el organismo de acreditación conceptuó que todos los métodos utilizados por al SDA cumplen con los criterios establecidos por los respectivos métodos de referencia. Por lo anterior, se conceptúa que la acción se encuentra CUMPLIDA.</t>
  </si>
  <si>
    <t>Se documentó en el procedimiento 126PM04-PR83 "Aseguramiento de Calidad de los Resultados emitidos por el Laboratorio Ambiental SDA” y en el programa de aseguramiento de la calidad la directriz de supervisión anual, por parte de la dirección técnica o quien delegue, de las actividades de funcionalidad de los sistemas de gestión de la información que incluyan procedimiento de revisión, responsables de seguimiento, disponibilidad presupuestal, frecuencias de control y de reportes de estado entre otros. se actualizó el procedimiento en el sistema ISOLUCION con el radicado No. 2018IE258594 del 6 de noviembre de 2018. El programa de aseguramiento de la calidad se informó a la DCA (Dirección del Laboratorio) con el memorando No. 2018IE258150. Documentos anexos en la actividad 4 de la acción 789</t>
  </si>
  <si>
    <t>Documentar en el procedimiento 126PM04-PR83 "Aseguramiento de Calidad de los Resultados emitidos por el Laboratorio Ambiental SDA” la directriz de supervisión anual, por parte de la coordinación técnica, de las actividades de funcionalidad de los sistemas de gestión de la información.</t>
  </si>
  <si>
    <t>Seguimiento OCI: La verificación de flujo den analizador para CO marca EcoTech se realizó y se registró en el software gestor de la RMCAB realizada el 31/10/2018 según reporte del 2 de noviembre de 2018. A la fecha, la RMCAB solo cuenta con un analizador de CO de esta marca. Por lo anterior, se conceptúa que la acción se encuentra CUMPLIDA.</t>
  </si>
  <si>
    <t>Se obtuvieron registros in situ de verificación de flujo para los analizadores de CO Ecotech. Se anexan registros.</t>
  </si>
  <si>
    <t>Revisar disponibilidad in situ de registros de verificación de flujo para los analizadores de CO Ecotech.</t>
  </si>
  <si>
    <t>Seguimiento OCI: Se comprobó que los 14 datalogger reemplazados en las estaciones cuentan con la respectiva hoja de vida según documento registrado en el aplicativo ISOLUCION. Por lo anterior se conceptúa la acción como CUMPLIDA.</t>
  </si>
  <si>
    <t>Se actualizaron las hojas de vida de los Datalogger. Los registros de las hojas de vida y de la actualización en el software GESTOR se encuentran como anexos de la actividad 3 en la acción No.789</t>
  </si>
  <si>
    <t>Actualizar hoja de vida de datalogger</t>
  </si>
  <si>
    <t>En el informe técnico del Julio 30 de 2018 documentado en la actividad anterior, se comprobó la inclusión de las actividades de verificación del funcionamiento de los datalogger reemplazados en las estaciones que fueron objeto de este cambio. Por lo anterior se conceptúa la acción como CUMPLIDA. Recomendación: Se sugiere que los futuros informes técnicos que se emitan sobre el estado de funcionamiento de la RMCAB se encuentren debidamente suscritos y con las aprobaciones correspondientes.Por lo anterior se conceptúa la acción como CUMPLIDA.</t>
  </si>
  <si>
    <t>Seguimiento OCI: Se comprobó la existencia de informe técnico del Julio 30 de 2018 en el cual se describieron las actividades técnicas realizadas en las 14 estaciones de la RMCAB que incluyeron el reemplazo de los datalogger incluido accesorios. Por lo anterior se conceptúa la acción como CUMPLIDA.</t>
  </si>
  <si>
    <t>Se verificó el funcionamiento de los Datalogger en las estaciones de la RMCAB. EL informe de instalación y verificación se encuentra anexo en la actividad 1 de la acción 789</t>
  </si>
  <si>
    <t>Verificar funcionamiento de los datalogger en las estaciones de la RMCAB</t>
  </si>
  <si>
    <t>Seguimiento OCI: Se comprobó la existencia de del informe de remisión de entrega de equipos No. 002-2018 del 29 Julio 30 de 2018 e Informe Técnico del 30 de julio de 2018 en el que se describieron las actividades técnicas realizadas en las 14 estaciones de la RMCAB que incluyeron el reemplazo de los datalogger incluido accesorios. Por lo anterior se conceptúa la acción como CUMPLIDA.</t>
  </si>
  <si>
    <t>Se realizó la actualización de Datalogger en las estaciones de la RMCAB entre el 29 de junio y el 30 de julio de 2018. Los documentos soporte se encuentran anexos de la actividad 1 en la acción 789</t>
  </si>
  <si>
    <t>Realizar actualización de datalogger en las estaciones de la RMCAB</t>
  </si>
  <si>
    <t>Auditoría externa IDEAM. 11/05/2018. El laboratorio no siempre aplica métodos y procedimientos apropiados para todos los ensayos dentro de su alcance: Evidencia: j. Durante la evaluación no se tuvieron disponibles registros de verificación del flujo para los analizadores de CO Ecotech tal y como indica el correspondiente manual del fabricante.</t>
  </si>
  <si>
    <t>Seguimiento OCI. Como ejemplo del seguimiento anterior se encuentra el registro denominado "126PM04PR101F1V1Verificacindeflujotemperaturaypresionanalizadoresparticulas kennedY2 de la estación de Kennedy.</t>
  </si>
  <si>
    <t>Seguimiento OCI: Se comprobó la existencia de registros de verificación de temperatura y presión atmosférica para equipos de monitoreo de material particulado de la RMCAB para 12 estaciones ubicados en la ruta \\192.168.175.124\scaav\LABORATORIO SDA\auditoria IDEAM\EVIDENCIAS A ENTREGAR IDEAM\NC 6-J\7. Verificación de flujo para los analizadores de CO Ecotech\REGISTROS DE USO DE CALIBRADORES DE FLUJO NC10 CALIBRADOS. Por lo anterior, se conceptúa que la acción se encuentra CUMPLIDA.</t>
  </si>
  <si>
    <t>Se realiza verificación de temperatura en las estaciones de la RMCAB. Los registros se encuentran en la ruta \\192.168.175.124\scaav\LABORATORIO SDA\5.9 aseguramiento de la calidad\RMCAB. Se anexa archivo de verificación de temperatura (con cartas control).</t>
  </si>
  <si>
    <t>7. Verificar temperatura y presión atmosférica para equipos de monitoreo de partículas de la RMCAB</t>
  </si>
  <si>
    <t>En el MANUAL DE OPERACIÓN Y MANTENIMIENTO DE LA RED DE MONITOREO DE CALIDAD DEL AIRE DE BOGOTÁ se corroboró la definición del criterio de aceptabilidad de la temperatura de acuerdo con el siguiente texto “Verificar el nivel de enfriamiento en que se encuentra la unidad de aire acondicionado. Se deben programar entre 20°C y 25°C, de esta manera se garantiza que la temperatura interna de la caseta se encuentre entre 20°C y 30°C, para monitorear la temperatura interna de la estación se ha dispuesto de un sensor interno que envía los datos al Envidas donde son registrados y almacenados; además se debe revisar que el nivel de enfriamiento no produzca congelamiento en los serpentines. En caso de presentarse alguna anomalía deberá ser registrada en el Gestor y notificada al coordinador. En el instructivo “Monitoreo y revisión rutinaria de la operación del analizador de material particulado PM10 y PM 2.” Se incluyó “Para el caso de la temperatura, esta se debe verificar después de la instalación del equipo y luego cada 30 días, se debe verificar que la diferencia de las lecturas del patrón de verificación de temperatura vs. el estándar sea &lt;+/- 2.1 °C”. Para el caso de la presión barométrica se incluyó el siguiente texto “La verificación de presión se realiza después de la instalación del equipo y luego se debe realizar cada 365 días, se debe verificar que la diferencia de las lecturas del sensor de presión del equipo vs. el patrón de verificación de presión. La diferencia deberá ser inferior a 10.1 mm Hg.” que también pudo verificarse en el formato “VERIFICACIÓN DE FLUJO,TEMPERATURA Y PRESIÓN DE LOS ANALIZADORES DE PARTÍCULAS” código PA10-PR06-F1. Por lo anterior, se conceptúa que la acción se encuentra CUMPLIDA.</t>
  </si>
  <si>
    <t>Se documentó en el procedimiento 126PM04-PR04 “Operación de la Red de Monitoreo y Calidad de Aire de Bogotá” los criterios de aceptación de los valores de temperatura y presión atmosférica para los equipos de monitoreo de partículas de la RMCAB. El documento se actualizó en el sistema ISOLUCION con el radicado No. 2018IE258594 del 6 de noviembre de 2018. Se realizó la socialización de estos procedimientos y las correspondientes actas, comunicados y evaluaciones correspondientes se encuentran como anexos de la actividad 3 en la acción No. 784</t>
  </si>
  <si>
    <t>6. Establecer y documentar en el procedimiento 126PM04-PR04 “Operación de la Red de Monitoreo y Calidad de Aire de Bogotá” los criterios de aceptación de los valores de temperatura y presión atmosférica para los equipos de monitoreo de partículas de la RMCAB.</t>
  </si>
  <si>
    <t>Mediante registro 126PM04-PR57-F-1 se identificaron los equipos de la RMCAB que al corte de 25 de enero de 2019 ascienden a 192. Por lo anterior, la actividad se conceptúa como CUMPLIDA.</t>
  </si>
  <si>
    <t>5. Actualizar 126PM04-PR57-F-1 Inventario de equipo/patrones/material de referencia y programa de mantenimiento, calibración y verificación.</t>
  </si>
  <si>
    <t>Seguimiento OCI: Se verificó que mediante contrato No. SDA-SI-043-2018 la SDA adquirió el sensor de medición de presión atmosférica COMET MULTILOGGER serie 18260065 el cual se encuentra inventariado según registro 126PM04-PR57-F-1 RMCAB 2019 sobre el cual se cuenta con registro de calibraron con trazabilidad NIST. Por lo anterior, se conceptúa que la acción se encuentra CUMPLIDA.</t>
  </si>
  <si>
    <t>28/may./2019</t>
  </si>
  <si>
    <t>Se calibraron con trazabilidad NIST los patrones para medición de temperatura y presión"</t>
  </si>
  <si>
    <t>Se efectúan las actividades contractuales necesarias para Adquirir sensores de temperatura y presión atmosférica para verificación de equipos de monitoreo de partículas de la RMCAB. Los procesos contractuales se encuentran en la plataforma SECOP II así, para adquisición de sensores y patrones para la medición y verificación de las condiciones de operación: SDA-SI-043-2018 / SDA-SECOP II-232018 y servicio de calibración: SDA-MC-050-2018 / SDA-SECOP II-362018</t>
  </si>
  <si>
    <t>4. Adquirir sensores de temperatura y presión atmosférica para verificiación de equipos de monitoreo de partículas de la RMCAB</t>
  </si>
  <si>
    <t>3. Verificar por parte del comité técnico de calidad, el seguimiento trimestral según lo establecido en el procedimiento 126PM04-PR57 Gestión metrológica para el monitoreo y control de la calidad de los recursos naturales en el Distrito Capital D.C</t>
  </si>
  <si>
    <t>Se comprobó la existencia del listado de especificaciones técnicas según registro “126PM04-PR-83-F-5_RMCAB_V2 Corregida” que contiene Especificaciones Equipos, Insumos, Marco Normativo PM2.5, Marco Normativo PM10, Marco Normativo NOx, Marco Normativo SO2, Marco Normativo O3, Marco Normativo CO y Marco Normativo Meteorología. Por lo anterior, se conceptúa que la acción se encuentra CUMPLIDA.</t>
  </si>
  <si>
    <t>Se realizó listado de especificaciones técnicas de equipos en cumplimiento al marco normativo y metodológico y un listado de bienes e insumos necesarios para la operatividad de las actividades del laboratorio en el documento 126PM04-PR-83-F-5 Formato para especificaciones técnicas de los métodos/equipos-patrones/insumos-material de referencia” como anexo del procedimiento “Aseguramiento de Calidad de los Resultados emitidos por el Laboratorio Ambiental SDA”. El documento se encuentra en el servidor de la entidad en la siguiente ruta. \\192.168.175.124\scaav\LABORATORIO SDA\5.4 Método. Se anexó registro en la actividad 1 de la acción No.784</t>
  </si>
  <si>
    <t>Se verificó que en el procedimiento 126PM04-PR83 Aseguramiento de Calidad de los Resultados emitidos por el Laboratorio Ambiental SDA la inclusión del lineamiento “ la inclusión del lineamiento “Se realizará revisión de especificaciones técnicas y se registrarán en 126PM04-PR83-F-5 “formato para especificaciones técnicas de los métodos/equipos-patrones/insumos-material de referencia”. Der igual manera se comprobó que el formato viene siendo utilizado para el registro de la información técnica de los equipos”. Por lo anterior, se conceptúa que la acción se encuentra CUMPLIDA.</t>
  </si>
  <si>
    <t>Se modificó el procedimiento 126PM04-PR83 “Aseguramiento de Calidad de los Resultados emitidos por el Laboratorio Ambiental SDA” incluyendo el uso de formato 126PM04-PR-83-F-5 “Formato para especificaciones técnicas de los métodos/equipos-patrones/insumos-material de referencia” para listar especificaciones técnicas, el cual sirve de sustento de anexos técnicos en los estudios previos de contratación. El procedimiento 126PM04-PR83 se actualizó en el sistema ISOLUCION con el radicado No. 2018IE258594 del 6 de noviembre de 2018.</t>
  </si>
  <si>
    <t>Auditoría externa IDEAM. 11/05/2018. El laboratorio no siempre aplica métodos y procedimientos apropiados para todos los ensayos dentro de su alcance: Evidencia: i. No se realizó la verificación de la temperatura y presión atmosférica a todos los equipos de monitoreo de partículas de la red de calidad del aire.</t>
  </si>
  <si>
    <t>Si</t>
  </si>
  <si>
    <t>Seguimiento OCI: Mediante registro 126PM04-PR57-F1 Programa e inventario Fuentes fijas se encuentra actualizado el inventario de los equipos con los cuales opera la RMCAB. Por lo anterior, se conceptúa que la acción se encuentra CUMPLIDA.</t>
  </si>
  <si>
    <t>Se actualizó el 126PM04-PR57-F-1 "Inventario de equipo/patrones/material de referencia y programa de mantenimiento, calibración y verificación" de la RMCAB. El documento se encuentra en el servidor de la entidad en la siguiente ruta. \\192.168.175.124\scaav\LABORATORIO SDA\5.5 equipos y 5.6 trazabilidad de las mediciones. Se anexa 126PM04-PR57-F-1 de fuentes fijas.</t>
  </si>
  <si>
    <t>5. Actualizar 126PM04-PR57-F-1 Inventario de equipo/patrones/material de referencia y programa de mantenimiento, calibración y verificación</t>
  </si>
  <si>
    <t>Seguimiento OCI: En el documento 126PM04-PR57-F1 Programa e inventario Fuentes fijas se encuentran identificados los “orificios” adquiridos mediante contrato No. SDA-MC-034-2018. Por lo anterior, se conceptúa que la acción se encuentra CUMPLIDA.</t>
  </si>
  <si>
    <t>Se efectúan las actividades contractuales necesarias para adquirir orificios críticos que cumplan las especificaciones requeridas por el método de referencia. El proceso contractual se encuentra en la plataforma SECOP II con el siguiente código SDA-MC-034-2018 / SDA-SECOP II-202018</t>
  </si>
  <si>
    <t>4. Adquirir orificios críticos que cumplan las especificaciones requeridas por el método de referencia.</t>
  </si>
  <si>
    <t>Se realizó listado de especificaciones técnicas de equipos en cumplimiento al marco normativo y metodológico y un listado de bienes e insumos necesarios para la operatividad de las actividades del laboratorio en el documento 126PM04-PR-83-F-5 Formato para especificaciones técnicas de los métodos/equipos-patrones/insumos-material de referencia” como anexo del procedimiento “Aseguramiento de Calidad de los Resultados emitidos por el Laboratorio Ambiental SDA”. El documento se encuentra en el servidor de la entidad en la siguiente ruta. \\192.168.175.124\scaav\LABORATORIO SDA\5.4 Método. Se anexa registro 126PM04-PR-83-F-5 de fuentes fijas.</t>
  </si>
  <si>
    <t>Seguimiento OCI: Se verificó que en el procedimiento 126PM04-PR83 Aseguramiento de Calidad de los Resultados emitidos por el Laboratorio Ambiental SDA la inclusión del lineamiento “ la inclusión del lineamiento “Se realizará revisión de especificaciones técnicas y se registrarán en 126PM04-PR83-F-5 “formato para especificaciones técnicas de los métodos/equipos-patrones/insumos-material de referencia”. Der igual manera se comprobó que el formato viene siendo utilizado para el registro de la información técnica de los equipos.</t>
  </si>
  <si>
    <t>Auditoría externa IDEAM. 11/05/2018. El laboratorio no siempre aplica métodos y procedimientos apropiados para todos los ensayos dentro de su alcance: Evidencia: d. En la calibración de los orificios críticos utilizados en la calibración del medidor de gas seco empleado para la determinación de emisiones de material particulado y dióxido de azufre, se encontraron valores individuales de K’ superiores al 0,5 % respecto al promedio, incumpliendo el método U.S. EPA 5.</t>
  </si>
  <si>
    <t>Seguimiento OCI: Dado que el acta del 20 11 2018 no es evidencia objetiva suficiente que demuestre el cumplimiento de la acción “Realizar una supervisión anual, por parte de la dirección técnica o quien delegue, de las actividades de funcionalidad de los sistemas de gestión de la información” para conceptuar sobre su cumplimiento, se recomienda preparar una comunicación oficial interna que recoja las situaciones problema de las funcionalidades de los sistemas de información OnTRACK – Forest e Isolucion y cursarla a la DPSIA para buscar una solución tecnológica viable.</t>
  </si>
  <si>
    <t>Para la realización de la supervisión anual, por parte de la dirección técnica o quien delegue, de las actividades de funcionalidad de los sistemas de gestión de la información, se define en el comité de calidad de noviembre de 2018, realizar una mesa de trabajo conjunta con la DPSIA y el CIMAB. Se anexa acta de reunión comité de calidad de noviembre de 2018.</t>
  </si>
  <si>
    <t>5. Realizar una supervisión anual, por parte de la dirección técnica o quien delegue, de las actividades de funcionalidad de los sistemas de gestión de la información.</t>
  </si>
  <si>
    <t>25/jun./2019</t>
  </si>
  <si>
    <t>Seguimiento OCI: Seguimiento OCI: Mediante la actualización del procedimiento 126PM04-PR83 “Aseguramiento de Calidad de los Resultados emitidos por el Laboratorio Ambiental SDA” se documentó la directriz sobre la supervisión anual, el cual quedó aprobado mediante radicado 2018IE258594 del 6 de noviembre de 2018. Mediante radicado No. 2018IE258150 se dio a conocer a la Dirección de Control Ambiental el Programa de Aseguramiento de la Calidad. Adicionalmente, según acta de inspección ocular practicada por el instituto de hidrología meteorología y estudios ambientales — ideam de fecha 09 de junio de 2019, el organismo de acreditación conceptuó que todos los métodos utilizados por al SDA cumplen con los criterios establecidos por los respectivos métodos de referencia. Por lo anterior, se conceptúa la acción como CUMPLIDA.</t>
  </si>
  <si>
    <t>Se documentó en el procedimiento 126PM04-PR83 "Aseguramiento de Calidad de los Resultados emitidos por el Laboratorio Ambiental SDA” y en el programa de aseguramiento de la calidad la directriz de supervisión anual, por parte de la dirección técnica o quien delegue, de las actividades de funcionalidad de los sistemas de gestión de la información que incluyan procedimiento de revisión, responsables de seguimiento, disponibilidad presupuestal, frecuencias de control y de reportes de estado entre otros. se actualizó el procedimiento en el sistema ISOLUCION con el radicado No. 2018IE258594 del 6 de noviembre de 2018. El programa de aseguramiento de la calidad se informó a la DCA (Dirección del Laboratorio) con el memorando No. 2018IE258150. Se anexa memorando y programa de aseguramiento de la calidad.</t>
  </si>
  <si>
    <t>4. Documentar en el procedimiento 126PM04-PR83 "Aseguramiento de Calidad de los Resultados emitidos por el Laboratorio Ambiental SDA” la directriz de supervisión anual, por parte de la dirección técnica o quien delegue, de las actividades de funcionalidad de los sistemas de gestión de la información que incluyan procedimiento de revisión, responsables de seguimiento, disponibilidad presupuestal, frecuencias de control y de reportes de estado entre otros.</t>
  </si>
  <si>
    <t>Se actualizaron las hojas de vida de los Datalogger. Se anexan registros de las hojas de vida y de la actualización en el software GESTOR</t>
  </si>
  <si>
    <t>3. Actualizar hoja de vida de Datalogger</t>
  </si>
  <si>
    <t>Seguimiento OCI: En el informe técnico del Julio 30 de 2018 se comprobó la inclusión de las actividades de verificación del funcionamiento de los datalogger reemplazados en las estaciones que fueron objeto de este cambio. Por lo anterior se conceptúa la acción como CUMPLIDA. Recomendación: Se sugiere que los futuros informes técnicos que se emitan sobre el estado de funcionamiento de la RMCAB se encuentren debidamente suscritos y con las aprobaciones correspondientes.</t>
  </si>
  <si>
    <t>Se verificó el funcionamiento de los Datalogger en las estaciones de la RMCAB. EL informe de instalación y verificación se encuentra anexo en la actividad 1 de esta acción (789).</t>
  </si>
  <si>
    <t>2. Verificar funcionamiento de los Datalogger en las estaciones de la RMCAB</t>
  </si>
  <si>
    <t>Se realizó la actualización de Datalogger en las estaciones de la RMCAB entre el 29 de junio y el 30 de julio de 2018. Se anexan documentos de entrega de equipos a la SDA e informe de instalación en las estaciones de la RMCAB.</t>
  </si>
  <si>
    <t>1. Realizar actualización de Datalogger en las estaciones de la RMCAB</t>
  </si>
  <si>
    <t xml:space="preserve">Auditoría externa IDEAM. 11/05/2018. El laboratorio no siempre realiza seguimiento, control y registro de las condiciones ambientales según lo requieran las especificaciones y métodos. Evidencia: a. No se evidenciaron registros de condiciones ambientales para la estación Centro de Alto Rendimiento del 5 al 7 de mayo de 2018 </t>
  </si>
  <si>
    <t>27/jun./2019</t>
  </si>
  <si>
    <t>Seguimiento OCI: Verificados los registros se encuentran como soportes de la actividad el acta y planilla de asistencia del 29 de septiembre de 2018 que dan cuenta de una capacitación sobre aspectos relacionados de calidad de aire, auditiva y visual en el marco de un curso sobre periodistas ambientales. Sin embargo esta actuación no da cuenta de la actividad “Efectuar en conjunto con la oficina Asesora de Comunicaciones la divulgación al personal de la SDA, del proceso de acreditación que viene adelantándose en el Laboratorio Ambiental de la SDA”, en tanto la participación de personal de la Secretaria no es representativa. Se sugiere solicitar a la Oficina de Comunicaciones la elaboración de piezas documentales para hacer partícipe a todos los colaboradores de la SDA sobre el proceso de acreditación a fin de contar con las evidencias suficientes y pertinentes para determinar la acción como cumplida.</t>
  </si>
  <si>
    <t>Se efectuó la divulgación del proceso de acreditación que viene adelantándose en el Laboratorio Ambiental de la SDA en una capacitación realizada el 29 de septiembre de 2018. Se anexa acta.</t>
  </si>
  <si>
    <t>2. Efectuar en conjunto con la oficina Asesora de Comunicaciones la divulgación al personal de la SDA, del proceso de acreditación que viene adelantándose en el Laboratorio Ambiental de la SDA.</t>
  </si>
  <si>
    <t>Seguimiento OCI: Mediante memorando con radicado No. 2019IE143914 se remitió a la SGCD el Procedimiento PC01-PR02 Plan de Mejoramiento por procesos para la respectiva aprobación el cual incluye las modificaciones y ajustes sugeridos en la comunicación con 2018IE111143.</t>
  </si>
  <si>
    <t>Seguimiento OCI: La correción se cursó mediante el radicado 2018IE257807 y ticket en la mesa de ayuda No. RF-35252-2-32919 la cual quedó registrada en el aplicativo ISOLCUION. Sin embargo, la Oficina de Control Interno ha realizado varios ajustes en el procedimiuento para subsanar la NC y la observación, cuyo documento será cargado próximamente para la aprobación de la SGCD.</t>
  </si>
  <si>
    <t>Se realizó memorando 2018IE111143 del 2018-05-17 a la Oficina de Control Interno OCI solicitando la revisión y actualización del procedimiento 126PE01-PR05 "Plan de mejoramiento por procesos" para incluir “organismos acreditadores” como insumo para la ejecución del plan de mejoramiento. Se adjunta memorando.</t>
  </si>
  <si>
    <t>1. Realizar memorando a la Oficina de Control Interno OCI solicitando la revisión y actualización del procedimiento 126PE01-PR05 "Plan de mejoramiento por procesos" para incluir “organismos acreditadores” como insumo para la ejecución del plan de mejoramiento.</t>
  </si>
  <si>
    <t>Auditoría externa IDEAM. 11/05/2018. No se tiene establecido el tratamiento de hallazgos de organismos acreditadores dentro de los insumos para la ejecución del plan de mejoramiento documentado en el procedimiento 126PE01-PR05 Plan de mejoramiento por procesos. Versión 10.</t>
  </si>
  <si>
    <t>Aclarando el seguimiento realizado el 11/06/2019 el cual fua "El día 17 de mayo de 2019, junto con personal de Archivo, "Alexander Terraza e Ignacio Fuertes" se realizó verificación del inventario del archivo para transferir que corresponde a los los 2011, 2012 y 2013, se dieron las últimas instrucciones para proceder a trasladar ", es de los años 2007, 2008, 2009 y 2010.</t>
  </si>
  <si>
    <t>11/jun./2019</t>
  </si>
  <si>
    <t>El día 17 de mayo de 2019, junto con personal de Archivo, "Alexander Terraza e Ignacio Fuertes" se realizó verificación del inventario del archivo para transferir que corresponde a los los 2011, 2012 y 2013, se dieron las últimas instrucciones para proceder a trasladar definitivamente.</t>
  </si>
  <si>
    <t>Mediante 2019IE90121 del 2019-04 -25 se comunicó el resultado del seguimiento que realizó la Oficina de Control Interno, así: En la visita de seguimiento realizada en 25 de abril de 2019 se estableció que al grupo de Control Disciplinario se asignó una contratista a partir del 02 de enero de 2019, la cual fue la encargada de organizar el archivo de gestión de los años 2007 a 2010, como informes de gestión y correspondencia externa, enviada y recibida, junto con los expedientes que están finalizados y ejecutoriados conforme a la Tabla de Retención Documental -TRD. A la fecha se observó que se organizaron algunas cajas de archivo de los citados años. Sin embargo falta organizar el archivo en su totalidad para el periodo de tiempo señalado. Estado de la acción: ABIERTA.</t>
  </si>
  <si>
    <t>17/abr./2019</t>
  </si>
  <si>
    <t>Ya se comunicó al área de archivo central de la entidad para realizar el procedimiento de organizar el archivo de gestión de los años 2007, 2008, 2009, 2010, los informes de gestión y correspondencia externa, enviada y recibida, y remitirlo al mismo, conforme a la Tabla de Retención Documental -TRD. Dicha tarea está pendiente de hacer, conforme a la agenda del área encargada.</t>
  </si>
  <si>
    <t>26/mar./2019</t>
  </si>
  <si>
    <t>Se amplió plazo de esta acción, hasta el 30 de junio de 2019, como consta en el rad. 2019IE60369 , en respuesta al radicado 2019IE60169</t>
  </si>
  <si>
    <t>05/mar./2019</t>
  </si>
  <si>
    <t>Con el rad. 2019IE49555 se comunicó el resultado del seguimiento al Plan de Mejoramiento por Procesos del Proceso de Control Disciplinario, con corte al 31 de diciembre de 2018 y se señaló en este tema lo siguiente: La SGCD en la visita de seguimiento el 27 de febrero de 2019, señaló que se está ordenando la información de los archivos de gestión de los años 2007, 2008, 2009, 2010, junto con los expedientes que están finalizados y ejecutoriados, los cuales se enviaran todos en al Archivo Central de la entidad, a más tardar el 30 de abril,fecha en la que consideran está finalizada esta labor. Estado de la acción: Abierta.</t>
  </si>
  <si>
    <t>25/feb./2019</t>
  </si>
  <si>
    <t>Al grupo de Control Disciplinario se asignó una contratista a partir del 02 de enero de 2019, la cual es la encargada de organizar el archivo de gestión de los años 2007, 2008, 2009, 2010, los informes de gestión y correspondencia externa, enviada y recibida, para remitirlo al Archivo Central de la entidad, conforme a la Tabla de Retención Documental -TRD. Dicha tarea será terminada a más tardar el día 30 de abril de 2019.</t>
  </si>
  <si>
    <t>Con rad. 2019IE33708 del 2019-02-08 la Oficina de Control Interno solicitó realizar el cargue de la información en el aplicativo ISOlucion, a más tardar el 13 de febrero de 2019 y la SGCD no ha subido los soportes. La OCI programó una visita de verificación para el 20 de febrero de 2019, la cual se reprogramó para el 27 de febrero de 2019, por solicitud de la SGCD- Control Disciplinario.</t>
  </si>
  <si>
    <t>Se solicitará apoyo a la Dirección de Gestión Corporativa para el envío al Archivo Central de la entidad del archivo de gestión de los años 2007, 2008, 2009, 2010, como informes de gestión y correspondencia externa, enviada y recibida y así lograr su envío al Archivo Central.</t>
  </si>
  <si>
    <t>Irelva Canosa Suarez</t>
  </si>
  <si>
    <t xml:space="preserve">En el área de Disciplinarios, existe archivo de gestión de los años 2007, 2008, 2009, 2010, como informes de gestión y correspondencia externa, enviada y recibida, que no se ha remitido al Archivo Central de la entidad, conforme a la Tabla de Retención Documental -TRD, con lo que existe el riesgo, que los archivadores no sean suficientes para archivar los documentos que están en trámite. </t>
  </si>
  <si>
    <t>04/sep./2018</t>
  </si>
  <si>
    <t>CONTROL DISCIPLINARIO</t>
  </si>
  <si>
    <t>Con el rad. 2019IE49555 se comunicó el resultado del seguimiento al Plan de Mejoramiento por Procesos del Proceso de Control Disciplinario, con corte al 31 de diciembre de 2018 y se señaló en este tema lo siguiente: La SGCD en la visita de seguimiento el 27 de febrero de 2019, señaló que se lleva la información de los procesos disciplinarios en trámite, en una tabla de Excel y en Sistema de Información Disciplinario del Distrito Capital. Estado de la acción: Cerrada. Se recomendó en el mencionado radicado Registrar la información de los expedientes disciplinarios en trámite únicamente en el Sistema de Información Disciplinario del Distrito Capital y no seguir llevando la tabla de Excel, con el fin de evitar duplicidad de actuaciones</t>
  </si>
  <si>
    <t>Periódicamente se sigue registrando los expedientes en curso en una base de datos de excel interna, la información correspondiente a los procesos disciplinarios de la SDA. (No se sube evidencia por la reserva legal que tienen los mismos)</t>
  </si>
  <si>
    <t>30/sep./2018</t>
  </si>
  <si>
    <t>2. Continuar registrando en la base de datos de excel la información correspondiente a los expedientes disciplinarios de la SDA.</t>
  </si>
  <si>
    <t>Se siguen registrando y actualizando los expedientes en la base de datos, que reposa en el DRIVE del correo control.disciplinario@ambientebogota.gov.co, la información correspondiente a los procesos disciplinarios en curso de la SDA. No se sube evidencia por la reserva legal que tienen los mismos. Con esto, se hace seguimiento a las carpetas, para verificar el fin y cumplimiento de las etapas que trata la Ley 734 de 2002 y así evitar violaciones al debido proceso. Dicho procedimiento, se realiza en reuniones internas con participación del Subsecretario General y de Control Disciplinario y quedan consignadas en actas de reunión, en el mes de junio se adelantó acta de fecha 20/06/2019.</t>
  </si>
  <si>
    <t>Periódicamente se registran y actualizan los expedientes en una base de datos que reposa en el DRIVE del correo control.disciplinario@ambientebogota.gov.co, la información correspondiente a los procesos disciplinarios en curso de la SDA. No se sube evidencia por la reserva legal que tienen los mismos. Con esto, se hace seguimiento a las carpetas, para verificar el fin y cumplimiento de las etapas que trata la Ley 734 de 2002 y así evitar violaciones al debido proceso. Dicho procedimiento, se realiza en reuniones internas con participación del Subsecretario General y de Control Disciplinario y quedan consignadas en actas de reunión.</t>
  </si>
  <si>
    <t>Mediante 2019IE90121 del 2019-04 -25 se comunicó el resultado del seguimiento que realizó la Oficina de Control Interno, así:Los expedientes disciplinarios que están en trámite, conforme a información suministrada por los abogados sustanciadores de los expedientes disciplinarios de la SGCD, en la visita de seguimiento el 25 de abril de 2019, son los siguientes: 1. INDAGACIONES PRELIMINARES (IP): 100 (Subrayados dentro de términos de ley y los demás no, debido a que el artículo 150 de la Ley 734 de 2002, señala que “...la indagación preliminar tendrá una duración de seis (6) meses y culminará con el archivo definitivo o auto de apertura”, así a. 43 IP del año 2017: (019, 024, 026, 027, 037, 038, 039, 040, 042, 043, 045, 046, 047, 048, 049, 050, 051, 052, 054, 055, 056, 057, 060, 061, 062, 063, 064, 065, 066, 067, 068, 069070, 071, 072, 083, 084, 086, 087, 089, 090, 092 y 095). b. 44 IP del año 2018: (078, 079, 001, 008, 009, 010, 011, 013, 015, 017, 018, 020 021, 023, 024, 025, 026, 027, 028, 029, 031, 032, 033, 035, 049, 050, 051, 052, 053, 054, 056, 057, 062, 063, 064, 065, 066, 067, 068, 069, 075, 077, 080 y 082). c. 13 IP del año 2019: (002, 003, 004, 005, 006, 007, 008, 009, 010, 011, 012, 013 y 019). 2. INVESTIGACIONES DISCIPLINARIAS (ID): 11 a. 2 ID de 2015: (059 y 070). b. 8 ID de 2016: (019, 020, 031, 038, 039, 043, 044 y 079). c. 1 ID de 2017: (036). 3. PROCEDIMIENTOS VERBALES (PV): 0. RECOMENDACIONES: 1 Incluir información en ISOlucion sobre los números de los expedientes que están en trámite: Indagaciones, Investigaciones Disciplinarias y Procedimientos Verbales, sin incluir el nombre de los investigados, con el fin de facilitar el seguimiento y garantizar la reserva de la investigación 2 Realizar la actuación correspondiente siguiente a las Indagaciones Preliminares que están en trámite, con plazo superior a 6 meses desde el auto de inicio, con el fin de determinar su archivo definitivo o el inicio de investigación Disciplinaria. 3 Realizar la actuación siguiente correspondiente a las Investigaciones Disciplinarias, de años anteriores, con el fin de decidir el archivo definitivo o el fallo absolutorio o condenatorio, conforme a lo probado en cada caso.Estado de la acción: ABIERTA.</t>
  </si>
  <si>
    <t>Se amplió plazo de esta acción, hasta el 30 de junio de 2019, como consta en el rad. 2019IE67831, en respuesta al radicado 2019IE66350</t>
  </si>
  <si>
    <t>Con el rad. 2019IE49555 se comunicó el resultado del seguimiento al Plan de Mejoramiento por Procesos del Proceso de Control Disciplinario, con corte al 31 de diciembre de 2018 y se señaló en este tema lo siguiente: Los expedientes disciplinarios que están en trámite conforme a información suministrada por la SGCD, en la visita de seguimiento el 27 de febrero de 2019 son: Indagaciones Preliminares (IP): 89, Investigaciones Disciplinarias (ID): 24 y Procedimientos Verbales (PV): 0. De las 89 IP en trámite: 45 de 2017 y 44 del 2018, así: 019, 020, 024, 026, 027, 037, 038, 039, 040, 042, 043, 045, 046, 047, 048, 049, 050, 051, 052, 053, 054, 055, 056, 057, 060, 061, 062, 063, 064, 065, 066, 067, 068, 069, 070, 071, 072, 083, 084, 086, 087, 089, 090, 092 y 095 de 2017 y 078, 079, 001, 008, 009, 010, 011, 013, 015, 017, 018, 020, 021, 023, 024, 025, 026, 027, 028, 029, 031, 032, 033, 035, 049, 050, 051, 052, 053, 054, 056, 057, 062, 063, 064, 065, 066, 067, 068, 069, 075, 077, 080, 082 de 2018 (Subrayados dentro de términos de ley y los demás no, debido a que el artículo 150 de la Ley 734 de 2002, señala que “...la indagación preliminar tendrá una duración de seis (6) meses y culminará con el archivo definitivo o auto de apertura”. ? Las 24 ID en trámite son: 3 de 2015, 19 de 2016 y 2 de 2017, así: 045, 059 y 070 de 2015: 011, 012, 019, 020, 023, 031, 033, 037, 038, 039, 040, 043, 044, 048, 057, 066, 068, 079 y 096 de 2016 y 023 y 036 de 2017. ? Estado de la acción: Abierta.</t>
  </si>
  <si>
    <t>Se realiza seguimiento permanente a los expedientes disciplinarios en trámite, para así evitar el vencimiento de términos de los que habla la Ley 734 de 2002, esto se realiza mediante reuniones mensuales las cuales se registran en actas de reunión interna, en las cuales participan todos los integrantes del Grupo de Disciplinario.</t>
  </si>
  <si>
    <t>1. Continuar realizando el seguimiento permanente a los expedientes disciplinarios en trámite para dar cumplimiento a los términos estipulados en la normatividad, de igual forma el mismo se está realizando mediante reuniones que se encuentran registradas mediante actas de reunión interna conformado por los integrantes del Grupo de Disciplinarios en cabeza del Subsecretario General y de Control Disciplinario.</t>
  </si>
  <si>
    <t>No se ha garantizado la eliminación de la causa de la no conformidad, incluida en la acción correctiva 552 del plan de mejoramiento por procesos, teniendo en cuenta que su término de cumplimiento venció el 31 de diciembre de 2017, lo que puede ocasionar un posible incumplimiento de los lineamientos de operación del procedimiento de plan de mejoramiento por procesos, código 126PE01-PR05. Lo anterior, debido a que hubo un error en la formulación, al incluir acciones de imposible cumplimiento, al pretender modificar el Manual Único Distrital de Procesos y Procedimientos Disciplinarios, que es de obligatorio cumplimiento para aquellas entidades y organismos distritales que aplican el Código Disciplinario Único, a excepción de los formatos contenidos en el mismo, los cuales constituyen material de apoyo y consulta para los operadores disciplinarios, de conformidad con las Resoluciones 372 de 2006, 114 de 2010, 284 de 2013 de la Secretaria General de la Alcaldía Mayor de Bogotá D.C. y el Decreto Distrital 654 de 2011, artículo 63 parágrafo 1. Lo anterior, debido a la acción correctiva para este hallazgo 552: “Documentar los procedimientos pertinentes al proceso de Control Disciplinario, articulándolos con la normativa vigente y los lineamientos del Sistema Integrado de Gestión de la SDA”; por lo que se hace necesario su reformulación.</t>
  </si>
  <si>
    <t>24/oct./2018</t>
  </si>
  <si>
    <t>Los registros de estimación de la incertidumbre se ubican en el servidor con ruta \\192.168.175.124\scaav\Laboratorio SDA y en el sistema de información ambiental de la SDA (FOREST) se encuentran como anexos de cada concepto técnico generado por el área de Ruido, como ejemplo, esto se puede visualizar en el proceso SDA No. 4197558.</t>
  </si>
  <si>
    <t>17/ago./2018</t>
  </si>
  <si>
    <t>Efectuar registros de la estimación de la incertidumbre actualizada</t>
  </si>
  <si>
    <t>Se documenta la metodología de la estimación de la incertidumbre en el Instructivo 126PM04-PR83-I-1 "Guía para la estimación de la incertidumbre en las mediciones", como en el numeral 6 "Tutorial tabla de cálculo de la incertidumbre de la medición" del Instructivo 126PM04-PR14-I-1 "Tutorial de manejo de los valores de ajuste K"</t>
  </si>
  <si>
    <t>Documentar la metodología de la incertidumbre de estimación asociada al muestreo para el Laboratorio de la SDA.</t>
  </si>
  <si>
    <t>Se efectúa la revisión bibliográfica, la cual se relaciona en la parte final del Instructivo 126PM04-PR83-I-1 "Guía para la estimación de la incertidumbre en las mediciones".</t>
  </si>
  <si>
    <t>Efectuar la revisión bibliográfica necesaria para determinar una metodología de estimación de la incertidumbre asociada al muestreo.</t>
  </si>
  <si>
    <t>5.4.6 (v2005) y 7.6.1 (v2017): Establecer una metodología que permita la estimación del cálculo de incertidumbre asociada al muestreo.</t>
  </si>
  <si>
    <t>26/jul./2018</t>
  </si>
  <si>
    <t>Se documenta e implementa el plan alterno para el lavado de material de vidrio con el fin de evitar la contaminación cruzada, este se encuentra en el instructivo 126PM04-PR119-I-1 del procedimiento 126PM04-PR119 "Muestreo de contaminantes en fuentes fijas de emisión".</t>
  </si>
  <si>
    <t>Efectuar un plan alterno para el lavado de material de vidrio con el fin de evitar la contaminación cruzada.</t>
  </si>
  <si>
    <t>30/ago./2018</t>
  </si>
  <si>
    <t>Se solicitó a la DGC, con proceso No. 4296379, como responsable del procedimiento 126PA04-PR03 "Ingreso y Egreso de Bienes del Almacén", que se debe documentar e implementar los mecanismos necesarios para que todos los componentes asociados o elementos ya adquiridos tengan codificación unívoca. Así como la adecuación de un área para el Laboratorio Ambiental de la SDA que tenga disponibilidad entre otras para almacenamiento de muestras, de equipos e insumos y lavado de estos cuando sea necesario.</t>
  </si>
  <si>
    <t>Solicitar a la DGC que revise la posibilidad de asignar un espacio al interior de la SDA que facilite el lavado de material de vidrio para fuentes fijas.</t>
  </si>
  <si>
    <t>5.3.1 (v2005) y 6.3.1 (v2017): Garantizar que el espacio asignado para el lavado de material de vidrio para fuentes fijas cumpla con los requerimientos específicos determinados para poder ejecutar la actividad de manera segura.</t>
  </si>
  <si>
    <t>Se socializa el Manual de Gestión del laboratorio. Se adjunta acta de reunión con fecha 02/Abr/2018.</t>
  </si>
  <si>
    <t>16/oct./2018</t>
  </si>
  <si>
    <t>Socializar el Manual de Gestión en su versión actualizada.</t>
  </si>
  <si>
    <t>Se documenta en el numeral 6.1 "personal" del 126PM04-MG01 "Manual de gestión del laboratorio" la actividad de dejar registro en acta de reunión, en correo electrónico, en los registros técnicos de medición (en campo de observaciones), o en el software GESTOR (para el caso de la RMCAB) las actividades de acompañamiento y supervisión que se realizan en las diferentes partes del proceso de medición. Ver manual de gestión de laboratorio código 126PM04-MG01, Versión:04, Página 35)</t>
  </si>
  <si>
    <t>Documentar en el numeral 6.1 "personal" del 126PM04-MG01 "Manual de gestión del laboratorio" la actividad de dejar registro en acta de reunión, en correo electrónico, en los registros técnicos de medición (en campo de observaciones), o en el software GESTOR (para el caso de la RMCAB) las actividades de acompañamiento y supervisión que se realiza en los diferentes partes del proceso de medición.</t>
  </si>
  <si>
    <t>Se registran las actividades de acompañamiento y supervisión que se realizan en las diferentes partes del proceso de medición. Se adjunta acta de reunión del día 23/Abr/2018 (del área técnica de ruido) y las evaluaciones de apoyo a la supervisión (del área técnica de la RMCAB).</t>
  </si>
  <si>
    <t>Registrar las actividades de acompañamiento y supervisión que se realiza en los diferentes partes del proceso de medición.</t>
  </si>
  <si>
    <t>5.2.3 (v2005) y 6.2.5 (v2017: Dejar registro en el documento que corresponda de las supervisiones que se realizan a los diferentes partes de los procesos de medición.</t>
  </si>
  <si>
    <t>12/jun./2019</t>
  </si>
  <si>
    <t>Seguimiento OCI: Se cierra la acción como no efectiva y se considerará la situación para proximos ejercicios de evaluación.</t>
  </si>
  <si>
    <t>09/abr./2019</t>
  </si>
  <si>
    <t>Seguimiento OCI: Se verificó que la SCAAV cursó comunicación a la Directora de Gestión Corporativa en la cual se solicitó el apoyo para el cierre de los hallazgos a partir de un mecanismo de identificación de todos los componentes asociados a los equipos de forma tal que se tenga codificación unívoca. Así mismo se solicitó la asignación de un área para el Laboratorio Ambiental de la SDA que tenga disponibilidad para almacenamiento de muestras, de equipos e insumos y lavado de estos cuando sea necesario. Al respecto, la Dirección de Gestión Corporativa mediante radicado 2019IE13902 en el cual informa que "Me permito indicar que los bienes nuevos es posible individualizarse en el inventario, siempre y cuando se facturen desglosados en conceptos y valores al momento de su ingreso. Para los bienes que se encuentran en servicio, sólo sería posible individualizarse realizando un cálculo del valor de cada elemento que compone el bien, teniendo en cuenta el valor histórico y recalcular su vida útil, esto mediante un concepto técnico del área; luego se debe solicitar la baja del bien, que debe realizarse mediante acto administrativo que ordene la baja y reingreso del bien desglosado por conceptos y valores y finalmente realizar los respectivos movimientos de almacén y sus respectivos registros contables". Por lo anterior, dado que la acción 2 se cumplió, pero no resuelve de fondo la situación detectada relacionada en tanto la codificación para los equipos objeto de auditoria no se encuentran codificados, el hallazgo no puede ser cerrado.</t>
  </si>
  <si>
    <t>Solicitar a la DGC, responsable del procedimiento 126PA04-PR03 "Ingreso y Egreso de Bienes del Almacén", que se debe documentar e implementar los mecanismos necesarios para que todos los componentes asociados o elementos ya adquiridos tengan codificación unívoca.</t>
  </si>
  <si>
    <t>Seguimiento OCI: Se allegó el certificado de calibración del vacuómetro de fecha 26 de diciembre de 2018. Se encuentra pendiente los soportes de las verificaciones de la balanza con las masas patrón para la valoración correspondiente.</t>
  </si>
  <si>
    <t>05/abr./2019</t>
  </si>
  <si>
    <t>Se verificó el documento FORMATO PARA LA VERIFICACION DE ELEMENTOS VOLUMETRICOS que contiene los datos de verificación de la balanza en la pestaña Bureta 01 - 100 ml . Se deben reportar los registros de de verificación de la balanza.</t>
  </si>
  <si>
    <t>23/oct./2018</t>
  </si>
  <si>
    <t>Se realiza la verificación volúmetrica de la bureta aplicando el 126PM04-PR83-I-3 "Instructivo de verificación de material volumetrico" y el registro correspondiente se encuentra en el servidor con ruta \\192.168.175.124\scaav\Laboratorio SDAl\Aseguramiento de la calidad\fuentes fijas\verificaciones. Adicionalmente, se procede a la adquisición de los patrones (masas) para la verificación de la balanza y del vacuometro, con el contrato número SDA-SECOPII-202018.</t>
  </si>
  <si>
    <t>Realizar las verificación volúmetrica de la bureta y de la balanza con la masa patrón correspondientes a la medición de fuentes fijas.</t>
  </si>
  <si>
    <t>5.5.2, 5.5.4 y 5.6.1 (v 2005) y 6.4.4, 6.4.7, 6.4.13 (v2017) Método EPA 3, Método EPA 5, Método EPA 7 : El Laboratorio no asegura que todos los equipos utilizados para los ensayos y que tengan un efecto significativo en la exactitud o en la validez del resultado del ensayo, o del muestreo, sean verificados y/o calibrados e identificados antes de ser puestos en servicio. EVIDENCIA a. Durante la evaluación del Método EPA 3 en Fuentes Fijas se evidenció que la bureta utilizada en el analizador ORSAT no se encuentra identificada y no cuenta con verificación volumétrica. b. durante la evaluación del Método EPA 5 en Fuentes Fijas se evidenció que no se realiza la verificación previa diaria a la balanza con una masa patrón tal y como lo establece el método de referencia. c.Durante la evaluación del Método EPA 7 en Fuentes Fijas se evidenció que el vacuómetro utilizado no se encontró calibrado, identificado y no cumple con la resolución establecida por el método de referencia (0,1 inHg).</t>
  </si>
  <si>
    <t>El 28 de junio/2019 se realizó reunión OCI, DGC, SER y DGA para definir acciones a seguir y la realización de la visita al vivero de Juan Rey Entrenubes. El 2 de julio/2019 se realizó la visita evidenciando que no hay matriz de identificación de peligros y evaluación de riesgos para esta sede, motivo por el cual la ARL SURA hizo el levantamiento de información para la elaboración de esta matriz y el Plan de Emergencias. La SER ajustará el inventario de los insumos y sustancias utilizadas en el vivero, rotulado, hojas de seguridad, kit de seguridad, matriz de compatibilidad y mejorar el almacenamiento. (Agosto 2019)</t>
  </si>
  <si>
    <t>Seguimiento OCI: Teniendo en cuenta lo señalada en el ARTÍCULO 164 de la Resolución 2400 de 1979 Título III. Los recipientes que contengan substancias peligrosas estarán pintados, marcados o provistos de etiquetas de manera característica para que sean fácilmente identificables, y acompañados de instrucciones que indiquen como ha de manipularse el contenido y precauciones que se deben tomar para evitar los riesgos por inhalación, contacto o ingestión, y en caso de intoxicación, el antídoto especifico para la substancia venenosa.se evidencia que durante la visita realizada por parte de la ARL y Gestión Corporativa al Vivero Ente Nubes el dia 2 de julio de 2019 se evidencio que no existe matriz de identificación de peligros y evaluación de riesgos para esta sede y ademas a la fecha no se ha dado cumplimiento a lo señalado en dicha norma. Recomendaciones: Se recomienda hacer seguimiento a los compromisos establecidos entre la DGC , la ARL y la SER y documentarlos mediante actas de reunión de autoevaluación en donde se refleje el avance y las fechas de cumplimiento</t>
  </si>
  <si>
    <t>10/abr./2019</t>
  </si>
  <si>
    <t>Seguimiento OCI: Teniendo en cuenta la solicitud de la SER con No. de radicado 2019IE79577 en donde solicita ampliar el plazo de cumplimiento de acciones para los hallazgos 809, 755, 754, 753, 751, 750, 749, 748, 747, 746, 725. loa anterior de acuerdo a los avances establecidos por la dirección de gestión ambiental como plan de acción para generar los reportes y establecer jornadas con los equipos responsables de los hallazgos detectados por el proceso y las revisiones, verificaciones y validaciones solicitadas por la Oficina de Control Interno, se amplia el plazo de cumplimiento hasta el 8 de mayo de 2019</t>
  </si>
  <si>
    <t>21/mar./2019</t>
  </si>
  <si>
    <t>La OCI mediante comunicación interna No. 2019IE05413, realizo reprogramación para la fecha de cumplimiento de la acción de mejora hasta el 31 de marzo de 2019.</t>
  </si>
  <si>
    <t>18/feb./2019</t>
  </si>
  <si>
    <t>Se evidencia realización de visita al Vivero Entrenubes realizada en junio de 2018. De acuerdo a lo observado se cuenta con un plan de mejoramiento elaborado con 21 acciones, las cuales tienen seguimiento a diciembre de 2018.</t>
  </si>
  <si>
    <t>Para la actividad 2 y 3 se ejecutó reunión Directora Gestión Corporativa el 11 de Mayo de 2018 a las 4:00 pm, con el fin de generar las jornadas por parte de la ARL y los equipos de Seguridad y salud en el trabajo así como el espacio con el Plan Institucional de Gestión Ambiental IN SITU, trasladando las capacitaciones del Sistema de Seguridad y Salud en el Trabajo y Sistema de Gestión Ambiental así como la sensibilización por parte de la ARL de la entidad, este último relacionando los elementos protección personal -EPP si son los adecuados para su utilización en la ejecución de las actividades de acuerdo al contrato. ANEXO 81 REPORTE EPP POR EQUIPOS Para los elementos que debe contener gabinete de emergencias, se solicitó a los coordinadores del vivero notificar por medio de correo institucional las condiciones de los botiquines, por medio del ANEXO 82 Correo soporte Evidencia elementos prevención de accidentes en vivero Y ANEXO 83 Correo soporte Evidencia elementos prevención de accidentes en vivero_2 parte. Con la información suministrada se dará alcance al Radicado emitido por la por la Dirección de Gestión Ambiental ANEXO 84 2018IE100428-Inspecciones, re inducciones y protocolos de Seguridad y Salud en el Trabajo y Gestión Ambiental del Proceso de Gestión Ambiental y Desarrollo Rural. ANEXO 79 4130925.Con la información compilada se trasladara a Gestión Corporativa para que desde su competencia y función gestiones la información enviada por la SER. Solicitar a Dirección de Gestión corporativa, visita por parte de la ARL, de SST y de coordinador de brigada para revisar la matriz de identificación de peligros y evaluación de riesgos con el fin de realizar la preparación y respuesta ante emergencias en el vivero Entrenubes, para que entreguen inventario y completar elementos que debe contener gabinete de emergencias, las señalizaciones y protocolo de respuesta de emergencias.</t>
  </si>
  <si>
    <t>09/jul./2018</t>
  </si>
  <si>
    <t>Reunión Directora Gestión Corporativa el 11 de Mayo de 2018 a las 4:00 pm, con el fin de generar las jornadas por parte de la ARL y los equipos de Seguridad y salud en el trabajo así como el espacio con el Plan Institucional de Gestión Ambiental IN SITU, trasladando las capacitaciones del Sistema de Seguridad y Salud en el Trabajo y Sistema de Gestión Ambiental así como la sensibilización por parte de la ARL de la entidad, este último relacionando los elementos protección personal -EPP si son los adecuados para su utilización en la ejercían de las actividades e acuerdo al contrato. ANEXO 81 REPORTE EPP POR EQUIPOS Para los elementos que debe contener gabinete de emergencias, se solicitó a los coordinadores del vivero notificar por medio de correo institucional las condiciones de los botiquines, por medio del ANEXO 83 Correo soporte Evidencia elementos prevención de accidentes en vivero Y ANEXO 34 Correo soporte Evidencia elementos prevención de accidentes en vivero_2 parte. Con la información suministrada se dará alcance al Radicado emitido por la por la Dirección de Gestión Ambiental ANEXO 84 2018IE100428-Inspecciones, re inducciones y protocolos de Seguridad y Salud en el Trabajo y Gestión Ambiental del Proceso de Gestión Ambiental y Desarrollo Rural. Con la información compilada se trasladara a Gestión Corporativa para que desde su competencia y función gestiones la información enviada por la SER.</t>
  </si>
  <si>
    <t>Jimmy García Beltran</t>
  </si>
  <si>
    <t>Solicitar las visitas de inspección por parte de PIRE Y PIGA para verificar el cumplimiento de la Resolución 2400 de 1979 Título III. Capitulo X. Artículo 164 y la Ley 55 de 1993. Parte III. Artículo 7.</t>
  </si>
  <si>
    <t>Se realizó el levantamiento de 19 fichas técnicas de las sustancias químicas identificadas en el Vivero Entrenubes.</t>
  </si>
  <si>
    <t>Aunque a la fecha no se ha presentado se consolido mediante el ANEXO 90 FORMATO SUSTANCIAS QUIMICAS SDA 2018 REPORTE SER, dando respuesta al radicado 2018IE115846 por medio del ANEXO 91 2018IE132390.</t>
  </si>
  <si>
    <t>31/mar./2019</t>
  </si>
  <si>
    <t>Solicitar en los procesos de adquisición de insumos agroquímicos la entrega de las fichas técnicas como requisito para su recibo a satisfacción por parte de Almacén.</t>
  </si>
  <si>
    <t>Se evidencia el levantamiento de 19 Hojas de vida de las sustancias químicas identificadas en el vivero Entrenubes. Se cuenta con matriz de identificación de peligros con el listado de las sustancias químicas identificadas. Igualmente se evidencian las hojas de seguridad de los insumos de aseo existentes en el vivero.</t>
  </si>
  <si>
    <t>Se reporta el seguimiento de la Acción número 755 Junio 2018 con los respectivos soportes en el DRIVE SER-espacio generado por DPSIA el cargue de la matriz plan de mejoramiento a pesar que el vivero no cuenta con Agroquímicos, se solicitó por medio de correo institucional a cada uno de los coordinadores que conforma el equipo SER, notificar las condiciones de infraestructura, no solo para el vivero del parque entre nubes sino de todos los ecosistemas que tiene presencia la SDA-SER. ANEXO 31 INFRAESTRUCTURA. Lo anterior con el fin de compilar el reporte de la SER y enviar a la Dirección de Gestión Corporativa.</t>
  </si>
  <si>
    <t>• Se evidencia Memorando de la SER 2018IE132390 de junio 7 de 2018, donde se envía: Matriz de sustancias químicas diligenciada, Diecinueve (19) hojas de seguridad de productos químicos y orgánicos y las hojas de seguridad (9) de los productos limpiadores y desinfectantes que son utilizados para aseo y desinfección, a la Subsecretaría General y de Control Disciplinario para continuar Diseño e Implementación del Programa de Gestión del Riesgo Químico</t>
  </si>
  <si>
    <t>Se reporta el seguimiento de la Acción número 755 Junio 2018 con los respectivos soportes en el DRIVE SER-espacio generado por DPSIA el cargue de la matriz plan de mejoramiento. A pesar que el vivero no cuenta con Agroquímicos, se solicitó por medio de correo institucional, se solicitó a cada uno de los coordinadores que conforma el equipo SER, notificar las conducciones de infraestructura, no solo para el vivero del parque entre nubes sino de todos los ecosistemas que tiene presencia la SDA-SER. ANEXO 31 INFRAESTRUCTURA. Lo anterior con el fin de compilar el reporte de la SER y enviar a la Dirección de Gestión Corporativa.</t>
  </si>
  <si>
    <t>Realizar inventario de sustancias químicas y orgánicas existentes en el Almacén del vivero Entre nubes con el fin de levantar las fichas técnicas de las mismas, manteniendo el respectivo archivo y control de las mismas, con apoyo del Subsistema de gestión de Seguridad y Salud en el Trabajo de la SDA</t>
  </si>
  <si>
    <t>Subdirección de Ecosistemas y Ruralidad</t>
  </si>
  <si>
    <t>Se incumplen los numerales de las normas citadas ya que en el almacén del Vivero Entrenubes se evidenciaron recipientes que contienen sustancias orgánicas, químicas y/o peligrosas los cuales no estaban pintados, marcados o provistos de etiquetas de manera característica para que sean fácilmente identificables, con las instrucciones que indiquen como ha de manipularse el contenido y precauciones que se deben tomar para evitar los riesgos por inhalación, contacto o ingestión, y en caso de intoxicación, el antídoto especifico para la sustancia venenosa.</t>
  </si>
  <si>
    <t>04/jul./2018</t>
  </si>
  <si>
    <t>07/jun./2019</t>
  </si>
  <si>
    <t>OCI: Teniendo en cuenta la acción No. 2 del hallazgo 750 Se da como eficaz la acción tenido en cuenta que En el 2018: se destinaron $72.300.000 para ADQUIRIR ELEMENTOS DE PROTECCIÓN PERSONAL, SEGURIDAD INDUSTRIAL, ERGONÓMICOS DE OFICINA Y ATENCIÓN DE EMERGENCIAS, PARA EL CUMPLIMIENTOS DE LAS ACCIONES DESARROLLADAS POR LA SECRETARÍA DISTRITAL DE AMBIENTE, que sale de 5 metas proyecto de inversión. En el 2019: se destinaron $67.000.000 para ADQUIRIR ELEMENTOS DE PROTECCIÓN PERSONAL, SEGURIDAD INDUSTRIAL, ERGONÓMICOS DE OFICINA Y ATENCIÓN DE EMERGENCIAS, PARA EL CUMPLIMIENTOS DE LAS ACCIONES DESARROLLADAS POR LA SECRETARÍA DISTRITAL DE AMBIENTE, que salen de 6 metas, asociados al proyecto 1132 Gestión integral para la conservación, recuperación y conectividad de la Estructura Ecológica Principal y otras áreas de interés ambiental en el Distrito Capital de la Dirección de Gestión Ambiental.</t>
  </si>
  <si>
    <t>31/ene./2019</t>
  </si>
  <si>
    <t>En el PAA ANEXO 14 D cada equipo de la SER realizo los ajustes correspondientes para su publicación y contar con los recursos para los EPP de los contratistas a cargo.</t>
  </si>
  <si>
    <t>Se espera las jornadas de Diagnóstico y sensibilización por parte de la Dirección de Gestión Corporativa para llevar a cabo la elevación de las necesidades con la Dirección de Gestión Ambiental y la Subdirección de Ecosistemas y Ruralidad para generar las actualizaciones y ajustes correspondientes en la bolsa de insumos.</t>
  </si>
  <si>
    <t>Por medio de la Resolución No. 02056 del 5 de julio de 2018 se da el Nombramiento Ordinario del Subdirector Código 068 Grado 04 de la Subdirección de Ecosistemas y Ruralidad Doctor ANGELO GIOVANNY GRAVIER SANTANA. Por ello se proyecta antes de culminar el mes de Julio 2018 mesa de trabajo con la Ing. Adriana Lucia Santa Directora de Gestión Ambiental.</t>
  </si>
  <si>
    <t>Incluir en el presupuesto de la Dirección de Gestión Ambiental, los recursos para las compras de los implementos que se requieran para la preparación de emergencias incluidos los EPP</t>
  </si>
  <si>
    <t>se realizó visita conjunta entre la DGC, ARL SURA, PIGA y DGA al vivero Juan Rey Entrenubes, El 2 de julio/2019 evidenciando que no hay matriz de identificación de peligros y evaluación de riesgos para esta sede, motivo por el cual la ARL SURA hizo el levantamiento de información para la elaboración de esta matriz y el Plan de Emergencias, En relación con el gabinete de emergencias en el informe que presentará la ARL SURA se incluirá esta información, el PIGA revisará los elementos que puede entregar para complementar los kits de emergencias. Por parte de SST entregará las señalizaciones necesarias para emergencias</t>
  </si>
  <si>
    <t>SEGUIMIENTO OCI: Recomendaciones: Se recomienda hacer seguimiento a los compromisos establecidos entre la DGC , la ARL y la SER y documentarlos mediante actas de reunión de autoevaluación en donde se refleje el avance y las fechas de cumplimiento.</t>
  </si>
  <si>
    <t>Solo se contó con la visita de inspección para el Vivero Entre Nubes dirigido a la ISO 14000. Culminado el año 2018 se remitió los oficios (tercer reporte del año), así como el espacio entre DGC y la SER en cabeza de la Subdirectora Encargada la Dra. Adriana Santa allí se concluye que; • Tener toda la contratación al día de a Subdirección de Ecosistemas y Ruralidad • Generar la Bolsa de insumos compartida con la proyección y contratación de los EPP • Socialización Jornadas de Inducción y Re inducción in situ-SST por parte de DGC • Vincular a los profesionales de la SER que presenten formación en SST para apoyar al equipo de la DGC. • Contemplar la vinculación de la ARL en las visitas a campo y definición del riesgo laboral.</t>
  </si>
  <si>
    <t>Por medio de los siguientes radicados ANEXO 84 2018IE100428 desde la DGA y dando alcance en dos oportunidades por medio de los ANEXOS 1-750 Y ANEXO 2-750 como asunto: Alcance al radicado 2018IE100428 y 2018IE149481 -Inspecciones, reinducciones y protocolos de Seguridad y Salud en el Trabajo, además de incorporar actividades sobre el Plan Institucional de Gestión Ambiental del Proceso de Gestión Ambiental y Desarrollo Rural, aún se encuentra en consulta por parte de la profesional Laidy Dahyan Valencia Soler de la Dirección de Gestión Corporativa. Se elevó la petición por medio de la Dirección de Gestión Ambiental ANEXO 1-754 EPPs en DGA a las dependencias a su cargo sobre el reporte de las Elementos de protección Personal-EPP, lo cual se dio respuesta por medio del ANEXO 2-754 REPORTE MATRIZ EPP-EQUIPO SER-URGENTE. Se expone que aun la Subdirección se encuentra en espera de las jornadas en IN SITU para identificar de manera oportuna el uso adecuado de los Elementos de Protección de acuerdo a las actividades que ejecutan cada uno de los contratistas en la EEP. De igual forma, a pesar de no contar aún con estas jornadas, la Subdirección dio respuesta ANEXO 1-754 EPPs, por equipo de trabajo los EPP que según la experiencia aplican para la ejecución de las actividades en campo y solicitar nuevamente las jornadas en SST.</t>
  </si>
  <si>
    <t>Se reporta el seguimiento de la Acción número 754 Junio 2018 con los respectivos soportes en el DRIVE SER-espacio generado por DPSIA el cargue de la matriz plan de mejoramiento, , ya que las actividades elevadas con sus respectivos anexos son extensos Por medio de correo institucional, se solicitó a cada uno de los coordinadores que conforma el equipo SER, notificar las condiciones de infraestructura, no solo para el vivero del parque entre nubes sino de todos los ecosistemas que tiene presencia la SDA-SER. ANEXO 80 INFRAESTRUCTURA. Lo anterior con el fin de compilar el reporte de la SER y enviar a la Dirección de Gestión Corporativa. Reunión Directora Gestión Corporativa el 11 de Mayo de 2018 a las 4:00 pm, con el fin de generar las jornadas por parte de la ARL y los equipos de Seguridad y salud en el trabajo así como el espacio con el Plan Institucional de Gestión Ambiental IN SITU, trasladando las capacitaciones del Sistema de Seguridad y Salud en el Trabajo y Sistema de Gestión Ambiental así como la sensibilización por parte de la ARL de la entidad, este último relacionando los elementos protección personal -EPP si son los adecuados para su utilización en la ejecución de las actividades de acuerdo al contrato. ANEXO 81 REPORTE EPP POR EQUIPOS</t>
  </si>
  <si>
    <t>Solicitar a Dirección de Gestión corporativa, visita por parte de la ARL, de SST y de coordinador de brigada para revisar la matriz de identificación de peligros y evaluación de riesgos con el fin de realizar la preparación y respuesta ante emergencias en el vivero Entrenubes, para que entreguen inventario y completar elementos que debe contener gabinete de emergencias, las señalizaciones y protocolo de respuesta de emergencias.</t>
  </si>
  <si>
    <t>Se realiza observación para que se realice de manera forma la solicitud del suministro de los equipos y elementos de protección personal (EPP) sin ningún costo para el trabajador e igualmente los coordinadores deben desarrollar las acciones necesarias para que sean utilizados por los trabajadores (funcionarios y contratistas), para que se les gestionen las capacitaciones sobre el deber y la forma correcta de utilizarlos y para que el mantenimiento o reemplazo de los mismos se haga de forma tal, que se asegure su buen funcionamiento y recambio según vida útil para la protección de los mismos. No existe oportunidad en la entrega de los Elementos de Protección Personal, los cuales fueron solicitados por medio de correo electrónico el 14 de febrero de 2018, se reiteraron el 20 Abril de 2018 y a la fecha de elaboración del informe no se han entregado.</t>
  </si>
  <si>
    <t>Se adjunta instructivo para visitantes para las aulas ambientales donde se evidencia las instrucciones en caso de emergencia</t>
  </si>
  <si>
    <t>Seguimiento OCI: El proceso no reporta avance en el cumplimiento de la acción por lo que a la fecha no existen protocolos de seguridad de visitas de los PEDH y parques de montaña, controlando su socialización en procesos de inducción y reinducción. Recomendación: Se recomienda tener en cuenta esta acción dentro de las reuniones periódicas de autoevaluación teniendo en cuenta la necesidad de documentar los protocoles de emergencias con los cuales se actúa de manera eficiente ante cualquier eventualidad y así proteger a la comunidad que visita estos sitios de interés.</t>
  </si>
  <si>
    <t>De acuerdo a las fechas establecidas para las jornadas acompañadas por la DGC terminamos el año solo con la visita al Vivero Entre Nubes, por tanto se espera que para el año 2019 en la nueva contratación desde los Estudios Previos se planee contar con personas de la SER con formación en horas sobre el Subsistemas de Gestión y Seguridad y Salud en el Trabajo, con el objetivo de cumplir así la DGC no cuente con el personal necesario para realizar los apoyos correspondientes a los ecosistemas administrados y entre ellos los viveros de la SER. Así como solicitar la sensibilización de los protocolos de los Ecosistemas establecidos por la Dirección de Gestión Corporativa para las jornadas de Inducción y Re inducción en caso de cualquier emergencia. Además se relaciona los informes de gestión especialmente de este Humedal ANEXO 14 D Informe _Gestión_I_Sem_2018_Tunjo.</t>
  </si>
  <si>
    <t>Los seguimientos realizados, hasta el 31 de agosto del presente año de manera verbal es informado por parte del profesional Camilo Vera de la Subsecretaria, que el ANEXO 73 2018EE123059 Forest elevado a Subsecretaria notificando dos procedimientos nuevos, el número 41 es Humedales y 42 es para el equipo de Monitoreo, sobre esa línea se está realizando a la fecha con corte de entrega primera semana de octubre los procedimientos actualizados y cargados. Así mismo al ANEXO 1 SUB-SER-CONTROL DE CAMBIOS REPORTADO POR SUBSECRETARIA, se remite los documentos para los controles de cambio en los documentos por parte del enlace de Subsecretaria profesional Camilo Vera. Es por ello que durante las semana del 24 al 27 de Septiembre se generó los acercamientos con todos y cada uno de los equipo de la SER para validar la información que finalmente será cargada a ISOLUCION, además de ser validados con el ajuste de todos los cuadro de responsable por la llegada del nuevo Subdirector de Ecosistemas y Ruralidad Doctor Angelo Gravier Santana. Lo anterior, de acuerdo a la Subdirección de Ecosistemas y Ruralidad. Por medio de los siguientes radicados ANEXO 84 2018IE100428 desde la DGA y dando alcance en dos oportunidades por medio de los ANEXOS 1-750 Y ANEXO 2-750 como asunto: Alcance al radicado 2018IE100428 y 2018IE149481 -Inspecciones, reinducciones y protocolos de Seguridad y Salud en el Trabajo, además de incorporar actividades sobre el Plan Institucional de Gestión Ambiental del Proceso de Gestión Ambiental y Desarrollo Rural, aún se encuentra en consulta por parte de la profesional Laidy Dahyan Valencia Soler de la Dirección de Gestión Corporativa. La SER ya cuenta con un gran número significativo de personas para la Subdirección por medio de ANEXO 4-750 SOLICITUD CORPORATIVA VISITAS EN CAMPO, se solicitó nuevamente la confirmación de las visitas en campo, luego de las jornadas realizadas por el enlace SIG con cada equipo de la Subdirección ANEXO 5-750 que facilitaría la identificación y coordinador de brigada para revisar la matriz de identificación de peligros y evaluación de riesgos con el fin de realizar la preparación y respuesta ante emergencias</t>
  </si>
  <si>
    <t>Se reporta el seguimiento de la Acción número 753 Junio 2018 con los respectivos soportes en el DRIVE SER-espacio generado por DPSIA el cargue de la matriz plan de mejoramiento. Se han ejecutado dos jornadas con el equipo de anexo 85 Humedales y Planes de Manejo ambiental, laborando y construyendo el procedimientos y normalización de los anexos con apoyo de los Planes de Manejo Ambiental. Además se informa que por medio de los ANEXO 72 2018IE123077 Forest elevado a Subsecretaria notificando cambios ya previamente avalados, cargue total antes del 30 de Julio. ANEXO 73 2018EE123059 Forest elevado a Subsecretaria notificando dos procedimientos nuevos, aún estamos a la espera de la respuesta. Se espera entrega de los compromisos para culminación de los protocolos y procedimiento el día 30 de Julio de 2018. Por medio del radicado Con la información suministrada se dará alcance al Radicado emitido por la por la Dirección de Gestión Ambiental ANEXO 84 2018IE100428-Inspecciones, re inducciones y protocolos de Seguridad y Salud en el Trabajo y Gestión Ambiental del Proceso de Gestión Ambiental y Desarrollo Rural. ANEXO 79 4130925.</t>
  </si>
  <si>
    <t>Diseñar protocolos de seguridad para desplazamiento en áreas aisladas, donde se actualicen protocolos de visitas de los PEDH y parques de montaña, controlando su socialización en procesos de inducción y reinducción.</t>
  </si>
  <si>
    <t>Se realiza observación al proceso GADR con el fin de que se gestionen las acciones necesarias para cumplir con el Decreto 1072 de 2015 en el literal 6. Obligaciones del contratante, debido a que la Entidad debe verificar en cualquier momento el cumplimiento de los requisitos de seguridad necesarios para cumplir la actividad contratada de las personas vinculadas por medio de prestación de servicios, como se evidencia en el contrato para los administradores de los Humedales, principalmente los que no cuentan con contratos de seguridad como el caso del humedal El Tunjo en cumplimiento del Artículo 6 del Decreto 062 de 2006, la SDA realiza acciones de administración en el PEDH El Tunjo ubicado en la Localidad Ciudad Bolivar-Tunjuelito UPZ Arborizadora Baja / Venecia, cuyo administrador debe realizar rondas, sin protección alguna. Se evidencia la identificación del riesgo en la matriz de peligros pero aún no se han implementado medidas para disminuirlo. Se observó en visita una zona de 35 hectareas por la cual transitan diferente tipo de personas, a pie, en bicicleta o moto sin ningún tipo de restricción, solitaria y en un sector aislado. No se observaron los controles administrativos, medidas que tienen como fin reducir el tiempo de exposición al peligro, diseño e implementación de procedimientos y trabajos seguros, controles de acceso a áreas de riesgo.Se realiza observación al proceso GADR con el fin de que se gestionen las acciones necesarias para cumplir con el Decreto 1072 de 2015 en el literal 6. Obligaciones del contratante, debido a que la Entidad debe verificar en cualquier momento el cumplimiento de los requisitos de seguridad necesarios para cumplir la actividad contratada de las personas vinculadas por medio de prestación de servicios, como se evidencia en el contrato para los administradores de los Humedales, principalmente los que no cuentan con contratos de seguridad como el caso del humedal El Tunjo en cumplimiento del Artículo 6 del Decreto 062 de 2006, la SDA realiza acciones de administración en el PEDH El Tunjo ubicado en la Localidad Ciudad Bolivar-Tunjuelito UPZ Arborizadora Baja / Venecia, cuyo administrador debe realizar rondas, sin protección alguna. Se evidencia la identificación del riesgo en la matriz de peligros pero aún no se han implementado medidas para disminuirlo. Se observó en visita una zona de 35 hectareas por la cual transitan diferente tipo de personas, a pie, en bicicleta o moto sin ningún tipo de restricción, solitaria y en un sector aislado. No se observaron los controles administrativos, medidas que tienen como fin reducir el tiempo de exposición al peligro, diseño e implementación de procedimientos y trabajos seguros, controles de acceso a áreas de riesgo.</t>
  </si>
  <si>
    <t>Se adjunta las evidencias de las mesas de trabajo realizadas dentro del convenio 1008 con aguas de Bogotá entre personal de la secretaría distrital de ambiente-SER y aguas de Bogotá</t>
  </si>
  <si>
    <t>SEGUIMIENTO OCI: El proceso manifiesta que el cumplimiento de la acción se dio a través del seguimiento realizado con la empresa Aguas de Bogota para la eleboración del convenio No. 1008 de 2019 RECOMENDACIONES 1, Se recomienda consignar las evidencias teniendo en cuenta que durante la revisión no fueron allegadas y por lo tanto no es posible establecer como eficaz la acción.</t>
  </si>
  <si>
    <t>OCI: Teniendo en cuenta la acción se debe evidenciar las actividades realizadas con las entidades con las que se celebran convenios y sustentar las reuniones en donde se evidencie la revisión de los parámetros de las minutas del convenio.</t>
  </si>
  <si>
    <t>Se realizan mesas de trabajos periódicas, comités directivos y técnicos en cada uno de los convenios a cargo del grupo de restauración ecológica, donde se discuten los temas mas relevantes y coyunturales de cada convenio.</t>
  </si>
  <si>
    <t>Se generó acceso a la profesional Sonia Tamayo a los formularios en línea que contienen la siguiente información control y seguimiento y reporte de alertas desde la Subdirección de Ecosistemas y Ruralidad todos los apoyos a la supervisión diligencian un formulario en línea, anclado directamente a los correos corporativos o personales los cuales recopilan la información de seguimiento semanal a cada uno de los convenios y contratos que tiene la SER, para obtener en tiempo real el día y la hora de su envió. Generando un registro detallado del cumplimiento de dicha actividad para facilitar el seguimiento de ejecución y actividades realizadas semanalmente. Este formulario alimenta un matriz en Excel la cual es usada como herramienta informativa para el subdirector de Ecosistemas y Ruralidad y así este poder estar al tanto de cualquier novedad que presente. El formulario oline puede ser diligenciado desde cualquier dispositivo (PC o móvil) con acceso a Internet. Para el propietario, la plataforma del formulario puede generar alertas de quienes no han diligenciado, enviado esta información y así poder enviar recordatorios a sus correos para el cumplimento de esta tarea. Y en el caso puntual del proyecto ANEXO 11D Respuesta hallazgos convenio 1328 por medio de la matriz en el seguimiento de compromisos en cada jornada ejecutada garantiza además el seguimiento en el avance del mismo.</t>
  </si>
  <si>
    <t>Para generar mayor control en el seguimiento y reporte de alertas ANEXO 1-748, desde la Subdirección de Ecosistemas y Ruralidad todos los apoyos a la supervisión diligencian un formulario en línea, anclado directamente a los correos corporativos o personales los cuales recopilan la información de seguimiento semanal ANEXO 2-748 a cada uno de los convenios y contratos que tiene la SER, para obtener en tiempo real el día y la hora de su envió. Generando un registro detallado del cumplimiento de dicha actividad para facilitar el seguimiento de ejecución y actividades realizadas semanalmente. Este formulario alimenta una ANEXO 2-748 matriz en Excel la cual es usada como herramienta informativa para el subdirector de Ecosistemas y Ruralidad y así este poder estar al tanto de cualquier novedad que presente. El formulario oline puede ser diligenciado desde cualquier dispositivo (PC o móvil) con acceso a Internet. Para el propietario, la plataforma del formulario puede generar alertas de quienes no han diligenciado, enviado esta información y así poder enviar recordatorios a sus correos para el cumplimento de esta tarea. Y en el caso puntual del proyecto ANEXO 3-748 CAR-EAB-SDA por medio de la matriz en el seguimiento de compromisos en cada jornada ejecutada garantiza además el seguimiento en el avance del mismo.</t>
  </si>
  <si>
    <t>Se realiza por medio de ANEXO 74 ACTA DE REUNIÓN Y LISTA ASISTENCIA PLAN MEJO. RESTAURACIÓN, los avances del plan sobre el Convenio CAR-ACUEDUCTO, por ello se solicita las evidencias en la ejecución de las actas Institucionales, así como la matriz de reporte en la ejecución de los compromisos ANEXO 75 Convenio 1328., Allí se desglosa las actas de reunion de acuerdo a los espacios de avance del proyecto,así como las evidencias por parte e la SDA la solicitud de entrega de informe por parte de la CAR Y EAB. Finalmente se relaciona en el anexo 75 la matriz del seguimiento de los compromisos elevados en las reuniones con fecha de cumplimiento para su seguimiento.</t>
  </si>
  <si>
    <t>Establecer mesas de trabajo periodicas con las entidades con quienes se realicen los convenios, donde se dejen claros los parámetros de cada convenio en sus diferentes instancias y se revisen las minutas antes de ser firmadas.</t>
  </si>
  <si>
    <t xml:space="preserve">Se observa que existen problemas en la implementación de proyectos principalmente los de intervención indirecta por inconvenientes en la suscripción de contratos, por demora en concertación para la contratación y ejecución. (Convenio EAAB-CAR-SDA, firmado el 20 de octubre de 2017, Acta de inicio del 8 de noviembre de 2017, con modificación firmada el 8 de febrero de 2018. Tuvo demora aproximada de 3 meses desde que se firmó el acta de inicio por una modificación. Por lo anterior a la fecha de la auditoria llevan apenas 2 meses de ejecución, lo que conlleva a retrasos en el cumplimiento de metas del Plan de Desarrollo. </t>
  </si>
  <si>
    <t>19/jun./2018</t>
  </si>
  <si>
    <t>Se realizó cronograma con el plan de trabajo para la revisión y actualización de los procedimientos a cargo de la Subdirección de Ecosistemas y Ruralidad, enviando a flujo de revisión a la Subsecretaría General y de Control Disciplinario siete de los ocho procedimientos existentes: PM03-PR0, PM03-PR05 PM03-PR10, PM03-PR12, PM03-PR26, PM03-PR36, PM03-PR04</t>
  </si>
  <si>
    <t>SEGUIMIENTO OCI: 1, Los enlaces SIG deben revisar los procedimientos y establecer que cambios se deben realizar, adicionalmente deben generar la nueva versión de los anexos, tarea que ya fue solicitada por la SGCD. 2, Revisar los compromisos remitidos por la OCI mediante memorando 2019IE128704 de 11 de junio de 2019 correspondientes a la socialización de resultados del FURAG II 2018 MIPG Y MECI y recomendaciones para la mejora en todos los temas observados para el proceso de Gestión Ambiental y Desarrollo Rural, en donde se estableció como compromiso que el día 30 de junio dichos procedimientos deberían estar revisados y actualizados.</t>
  </si>
  <si>
    <t>OCI: se requiere hacer seguimiento para la actualización en el sistema ISOLUCION de los siguientes procedimientos: 126PM03-PR01-M-A8, 126PM03-PR13-F-2, 126PM03-PR35-M-3, 126PM03-PR12, 126PM03-PR35, 126PM03-PR35-M-3, 126PM03-PR02, 126PM03-PR13, 126PM03-PR13-F-2.</t>
  </si>
  <si>
    <t>SEGAE: se remitieron 44 anexos modificados el 07 de mayo al correo de nelson.penarando@ambientebogota.gov.co (enlace de la Subsecretaria). DGA: se remitieron 5 procedimientos y 26 anexos modificados el 26 de abril y el formato de solicitud de modificación el 30 de abril al correo de nelson.penarando@ambientebogota.gov.co (enlace de la Subsecretaria). SER: Se realizo cronograma para la actualización de los procedimientos</t>
  </si>
  <si>
    <t>Los respectivos soportes se encuentran en el DRIVE SER con acceso la Profesional Sonia Tamayo. Luego de la reunión ejecutada el 07 de Diciembre con la Subsecretaria General y Control Disciplinario y la Dirección de Gestión Ambiental se llegó a la conclusión de adelantar los cargues con previa revisión de nuestro Enlace Camilo Vera para el proceso de Gestión Ambiental y Desarrollo Rural, por tanto se solicitó por medio del ANEXO 9D 2018IE312653 y ANEXO 10D Reprogramación Acciones 2019IE05413 el cual nos generaron el plazo hasta el 31 de Marzo de 2019. Cabe aclarar que estos cargues se harán a al a medida de la aprobación final desde el 1 de Febrero al 31 de Marzo de 2019.</t>
  </si>
  <si>
    <t>08/ene./2019</t>
  </si>
  <si>
    <t>Desde SER, SEGAE y DGA desde se realizó el cargue de las actualizaciones de los procedimientos y formatos solicitados, los cuales están en aprobación del Dr. Oscar López desde el 04 de Diciembre de 2018. Se han realizado varias reuniones con el Equipo de Calidad de Subsecretaría para dejar claro las actualizaciones, sin embargo aún no hay cargue final de los procedimiento y los enlaces de los formatos pendientes. El 09 de Enero de 2018, se va a realizar una nueva reunión con Subsecretaría para solicitar apoyo en la aprobación final de las actualizaciones de los procedimientos y poder cerrar esta observación.</t>
  </si>
  <si>
    <t>30/oct./2018</t>
  </si>
  <si>
    <t>Desde SEGAE el 25 de Julio de 2018, se envió el memorando de solicitud de actualización de procedimientos 126PM03-PR25 y 126PM03-PR40 (RADICADO #2018E171805), así como desde la DGA se envió por email el mes de mayo el procedimiento 126PM03-PR13 para revisión y actualización al profesional enlace Camilo Vera, así como el 29 de mayo de 2018 se envió por memorando la solicitud 2018IE122756 de actualización del PR33. En el mes de octubre subsecretaría envía el detalle de los procedimientos a actualizar en el nuevo mapa de procesos en el cual el PR13 (salidas de producto no conforme) se elimina debido a que va a quedar un solo procedimiento de salida no conforme para la SDA, por lo cual la actualización del PR13 no tendría lugar. Estamos a la espera del email oficial de Subsecretaría para legalizar esta situación frente al PR13. Para el 31 de octubre se tiene programada una reunión con el enlace Camilo Vera de Subsecretaria para hacer seguimiento a las solicitudes de actualización de los otros procedimientos de DGA, SER y SEGAE, para poder gestionar lo más pronto posible el cierre de esta acción</t>
  </si>
  <si>
    <t>De acuerdo a la ejecución de las actividades del 1 a 2 en los seguimientos realizados, hasta el 31 de agosto del presente año de manera verbal es informado por parte del profesional Camilo Vera de la Subsecretaria, que el ANEXO 73 2018EE123059 Forest elevado a Subsecretaria notificando dos procedimientos nuevos, el número 41 es Humedales y 42 es para el equipo de Monitoreo, sobre esa línea se está realizando a la fecha con corte de entrega primera semana de octubre los procedimientos actualizados y cargados. Así mismo para la actividad 3 y de acuerdo al ANEXO 1 SUB-SER-CONTROL DE CAMBIOS REPORTADO POR SUBSECRETARIA, se remite los documentos para los controles de cambio en los documentos por parte del enlace de Subsecretaria profesional Camilo Vera. Es por ello que durante las semana del 24 al 27 de Septiembre se generó los acercamientos con todos y cada uno de los equipo de la SER para validar la información que finalmente será cargada a ISOLUCION, además de ser validados con el ajuste de todos los cuadro de responsable por la llegada del nuevo Subdirector de Ecosistemas y Ruralidad Doctor Angelo Gravier Santana. Lo anterior, de acuerdo a la Subdirección de Ecosistemas y Ruralidad.</t>
  </si>
  <si>
    <t>De acuerdo a la ejecución de las actividades del 1 a 2 en los seguimientos realizados, hasta el 31 de agosto del presente año de manera verbal es informado por parte del profesional Camilo Vera de la Subsecretaria, que el ANEXO 73 2018EE123059 Forest elevado a Subsecretaria notificando dos procedimientos nuevos, el número 41 es Humedales y 42 es para el equipo de Monitoreo, sobre esa línea se está realizando a la fecha con corte de entrega primera semana de octubre los procedimientos actualizados y cargados. Así mismo para la actividad 3 y de acuerdo al ANEXO 1 SUB-SER-CONTROL DE CAMBIOS REPORTADO POR SUBSECRETARIA, se remite los documentos para los controles de cambio en los documentos por parte del enlace de Subsecretaria profesional Camilo Vera. Es por ello que durante las semana del 24 al 27 de Septiembre se generó los acercamientos con todos y cada uno de los equipo de la SER para validar la información que finalmente será cargada a ISOLUCION, además de ser validados con el ajuste de todos los cuadro de responsable por la llegada del nuevo Subdirector de Ecosistemas y Ruralidad Doctor Angelo Gravier Santana. Lo anterior, de acuerdo a la Subdirección de Ecosistemas y Ruralidad. Se da la alerta inmediata en cierre de Hallazgo.</t>
  </si>
  <si>
    <t>17/sep./2018</t>
  </si>
  <si>
    <t>Revisados los procedimientos reportados para actualizar en Isolucion mediante Memorando 2018IE123077 a la subsecretaría, se observa que aún no han sido actualizados.</t>
  </si>
  <si>
    <t>Se reporta el seguimiento de la Acción número 747 Junio 2018 con los respectivos soportes en el DRIVE SER-espacio generado por DPSIA el cargue de la matriz plan de mejoramiento, se relaciona como soporte de seguimiento a esta acción el plan de mejoramiento por medio de documentos Excel, ya que las actividades elevadas con sus respectivos anexos son extensos. El profesional Asignado Camilo Vera, por lo tanto se emitió por correo electrónico a cada uno de los equipos para su conocimiento en las jornadas realizadas con cada uno de ellos que género como producto la actualización y elevación de los procedimientos nuevos.</t>
  </si>
  <si>
    <t>Hacer seguimiento del cumplimiento de las actualizaciones solicitadas a Subsecretaría.</t>
  </si>
  <si>
    <t>Se evidencia Memorando # 2018IE123077 enviado a subsecretaría con el fin de actualizar procedimientos de la SER</t>
  </si>
  <si>
    <t>Por medio de los ANEXO 72 2018IE123077 Forest elevado a Subsecretaria notificando cambios ya previamente avalados, cargue total antes del 30 de Junio ANEXO 73 2018EE123059 Forest elevado a Subsecretaria notificando dos procedimientos nuevos, aún estamos a la espera de la respuesta. Se ejecutaron tres jornadas con la Subsecretaria acompañando la primera jornada ANEXO 67 LISTA DE ASISTENCIA JORNADA SUBSECCRETARIA con la Profesional Elsy Liliana quien verifica que cada uno de los procedimientos deben presentar los ejes transversales, así mismo relacionar y ajustar los alcances dando aplicabilidad al procedimiento revisión de la estructura general de las actualizaciones. En la segunda jornada ANEXO 68 LISTA DE ASISTENCIA JORNADA SUBSECCRETARIA 2 se lleva a cabo todos los cambios correspondientes, revisando uno a uno los anexos generando el aval por parte de la Subsecretaria y por último en la tercera Jornada ANEXO 69 LISTA ASISTENCIA JORNADA SUBSECCRETARIA 3 se informó los parámetros para el cargue de la información a ISOLUCION, se debe buscar el apoyo del a Subsecretaria por el cambio de versión en la plataforma de ISOLUCION en su nueva migración. Fecha para cargue definitivo 30 de Junio de 2018.</t>
  </si>
  <si>
    <t>Realizar las solicitudes oficiales de actualización a Subsecretaría y a su vez Gestionar reuniones de trabajo con el enlace para la DGA de S.I.G en Subsecretaría; con el fin de establecer las actualizaciones en ISOLUCIÓN, en el menor tiempo posible</t>
  </si>
  <si>
    <t>Por medio de correo institucional se informa al enlace SIG (Elvia María Tapia) por medio de correo institucional Yanina.arevalo@ambientebogota.gov.co el 21 de Junio a 8:39 am, los procedimientos en proceso de actualización y los procedimientos nuevos para la SER. Se notifica a la Dirección de Gestión Ambiental la actualización de los 8 procedimientos para la SER, así como el aval para la codificación de los dos procedimientos nuevos para el equipo de Humedales y Monitoreo ANEXO 70 2018IE116825 y ANEXO 71 2018IE117072, junto con los anexos actualizados.</t>
  </si>
  <si>
    <t>Establecer desde cada enlace SIG de la SEGAE, SER y DGA; el listado de actualizaciones a generar en ISOLUCIÓN.</t>
  </si>
  <si>
    <t xml:space="preserve">Se realiza observación ya que se evidencia planificación, implementación y control de los procesos necesarios para cumplir los requisitos para la provisión de servicios con respecto al proceso. Se cuenta con matrices de seguimiento para verificar las actividades estipuladas en los diferentes procedimientos Plan de trabajo de restauración priorizado126PM03-PR01-M-A8, Planes de Manejo Ambiental , Matriz de registro de inversión distrital en proyectos PGDR, Evaluación de las salidas No conformes 126PM03-PR13-F-2 , Modelo lista de verificación de negocios Verdes 126PM03-PR35-M-3, las cuales se evidenciaron en la visita de verificación. Se hace necesario que se termine la migración al Aplicativo ISolucion, aún no se han subido los siguientes documentos, entre otros: Procedimiento 126PM03-PR12: Anexo 2 “Instructivo para la implementación de la estructura de gestión de la PPDR”, Anexo 3 “Matriz de registro de inversión distrital en proyectos PGDR para el territorio rural Distrital” Procedimiento 126PM03-PR35, falta el Modelo lista de verificación de negocios Verdes 126PM03-PR35-M-3 Procedimiento 126PM03-PR02: Matriz de datos significativos Procedimiento 126PM03-PR13: 126PM03-PR13-F-2 Evaluación de las salidas no conformes del proceso de Gestión Ambiental y Desarrollo Rural </t>
  </si>
  <si>
    <t>SEGUIMIENTO OCI: El proceso manifiesta que los predios ubicados en los Parques Ecológicos Distritales de Montaña Cerro de Torca y Cerro La Conejera son privados requiere la modificación de la acción teniendo en cuenta que no le es posible a la entidad realizar la administración de estos predios. RECOMENDACIONES: 1, Se recomienda modificar la acción mediante el procedimiento PC01-PR02 Plan de Mejoramiento por Procesos y realizar el análisis de causas mediante el formato PC01-PR02-F2 2, Se recomienda que la acción formulada este encaminada a la eliminación de la causa del hallazgo.</t>
  </si>
  <si>
    <t>Con relación a esta actividad, se está a la espera del avance de la Subdirección de Políticas y Planes Ambientales para la actualización y el proceso de adopción de los Planes de Manejo Ambiental de los PEDM Cerro de Torca y Cerro La Conejera para poder contar con los lienamientos de acción en estas áreas protegidas.</t>
  </si>
  <si>
    <t>Por medio del ANEXO 8D RTA DGC 2018IE223806, la Dirección de Gestión Corporativa da la viabilidad en el acta de entrega de la Serranía del Zuque frente al tema de las hectáreas, remito en una carpeta los soportes de recepción del predio de 90 ha de la Serranía El Zuque, con la que reportamos en SEGPLAN aumento en las hectáreas de PEDM y áreas de interés ambiental administradas, cerrando la vigencia 2018 con un total de 408 ha administradas. Así como ANEXO 9D 2018ER246526 Acta entrega RUPI 2-72 Firmada. Evidencias cargadas al DRIVE-SER con acceso de la profesional Sonia Tamayo de la OCI. Para este indicador tenemos un avance de 454,3 ANEXO INDICADORES ANEXO 6D. En el cuarto trimestre se implementaron acciones de restauración en 1,42 has en PEDH, distribuidas de la siguiente manera: 0,29 has PEDH Meandro del Say, 0,46 PEDH Juan Amarillo, 0,08 PEDH La Conejera, 0,14 PEDH Salitre, 0,16 PEDH Jaboque, 0,06 PEDH Capellanía, 0,08 PEDH La Vaca y 0,15 PEDH Santa María del Lago. Se presenta un retraso de ejecución 85,03 hectáreas, de las cuales 82 hectáreas están comprometidas, 44 Has con el convenio SDA-CV-20171328 y 38 Has SDA-CV-312018. Las 3,03 Has restantes serán intervenidas en jornadas de plantación en los PEDH tal como se han desarrollado en la presente vigencia. El indicador ha sido reportado para su reprogramación ANEXO 7D con la Subdirección de Proyectos y Cooperación Internacional así como la remisión de la hoja de vida del indicador. Para el 2019 se busca 53,03 hectáreas nuevas en proceso de recuperación, rehabilitación o restauración en cerros orientales, ríos y quebradas y/o zonas de riesgo no mitigable que aportan a la conectividad ecológica de la región del año 2019 + 82 hectáreas que faltaron del año 2018, para un total de 135,03 hectáreas para todo el 2019.</t>
  </si>
  <si>
    <t>Se implementaron acciones de restauración en 19,9 ha, distribuidas de la siguiente manera: 18,32 has (Usme y Sumapaz) y 2.21 has en los PEDH (0.04 has PEDH Isla, 0,8 has PEDH Conejera, 0,2 has PEDH Burro, 0,14 has PEDH Techo, 0,2 has PEDH Juan Amarillo, 0,32, PEDH Salitre, 0,2 PEDH Meandro El Say 0.56 has). ANEXO Intervención PEDH. Para Cerro Torca, de acuerdo a lo expuesto por la Coordinación de Parques de Montaña, es muy difícil generar acciones en aquel predio por ser privado. ANEXO Cerro Torca. El indicador ha sido reportado con corte trimestral el 30 de Septiembre (3 reporte) en Isolucion con su respectivo análisis.</t>
  </si>
  <si>
    <t>para el cumplimiento de la meta proyecto ANEXO 22. Acta SPCI-SER-Cambio meta 2018 reprogramada para la vigencia 2018, se cuenta con el inicio de la gestión para desarrollar acciones de administración en los Parques Ecológicos Distritales de Montaña Cerro de Torca y Cerro La Conejera, así como varias reuniones con DADEP en las que se ha revisado técnicamente el proceso para la entrega formal de las hectáreas correspondientes al predio denominado Serranía El Zuque, frente a este último se está precisando información técnica y catastral de unos de los predios que conforman la Serranía y que corresponde a una área aproximada de 90 ha de las 163 totales, para viabilizar su recepción.</t>
  </si>
  <si>
    <t>Avanzar en el desarrollo de las acciones de administración en los Parques Ecológicos Distritales de Montaña Cerro de Torca y Cerro La Conejera</t>
  </si>
  <si>
    <t>SEGUIMIENTO OCI: RECOMENDACIÓN: 1,Se recomienda hacer seguimiento a las solicitudes enviadas al DADEP con el fin de dar cumplimiento a la acción y subsanar el hallazgo el cual tiene que ver con la baja ejecución de la meta PDD 464 "Manejar integralmente 800 hectáreas de Parque Ecológico Distrital de Montaña y áreas de interés ambiental" 2, Se recomienda documentar las evidencias del seguimiento y las mesas de trabajo realizadas con el DADEP</t>
  </si>
  <si>
    <t>Se realizo reunión con la coordinadora de parques de montaña para revisar el avance de la firma del acta de entrega del predio zuque, a lo cual informo que sigue en tramite de firmas.</t>
  </si>
  <si>
    <t>OCI: Se da como cumplida la actualización catastral, queda pendiente suministrar la información topografía del predio y actualizar el acta de entrega entre DADEP Y SDA firmada.</t>
  </si>
  <si>
    <t>En relación con el avance de cumplimiento de la meta se retomó la gestión con DADEP para recibir en administración el segundo predio de 69 hectáreas (RUPI 2-368) que conforma las 160 ha de la Serranía El Zuque, por lo que se recibió mediante oficio con radicado No. 2019ER68403 el acta de entrega del predio por parte de DADEP para aprobación y firma del Secretario. De acuerdo con lo anterior, desde la SER se enviaron, a la DGC y a la DLA, los memorandos con radicado No. 2019IE83916 y 2019IE83916 respectivamente, informando sobre la recepción de este predio para aprobación y visto bueno para la firma del Secretario en el acta. Con esta acción aumentamos la meta 464 "Manejar integralmente 800 hectáreas de Parque Ecológico Distrital de Montaña y áreas de interés ambiental", de 408 ha a 477 hectáreas, lo que nos da un porcentaje del 59,6% de avance en la meta.</t>
  </si>
  <si>
    <t>De acuerdo a lo solicitado por DADEP quien solicito a la CAR el concepto técnico para realizar la entrega de las hectáreas ubicadas en la Serranía el Zuque ANEXO 1 DADEP-CAR2018EE175478. Además la CAR emitió un ANEXO 2 CAR-ZUQUE 2018213839, sobre el uso del suelo en la Serranía del Zuque. Desde la Secretaría Distrital de Ambiente remitió la respuesta generada por la CAR al DADEP, ANEXO 3 SDA-DADEP 2018EE181413, para ello DADEP genero la entrega de 90 Hectárea por medio del acta del 04 de Septiembre del presente año. ANEXO 4 DADEP-SDA, en este anexo se encuentra la relación de las 73 Ha faltantes por entregar por parte de DADEP, teniendo en cuenta que en la respuesta emitida por la CAR se determinó que no se pudo ubicar uno de los predios que conforman la totalidad de la Serranía El Zuque, correspondiente a un área aproximada de 70 ha), y en aras de realizar el trámite correspondiente para recibir las 163 ha totales de esta área de interés ambiental, se remitió nuevamente oficio a la CAR (pendiente radicado) con el shape de localización del predio para que desde sus competencias informen los usos del suelo en esta zona y así cumplir con los requerimientos de DADEP para proceder a la entrega forma de dicho predio La Subdirección en cabeza del Doctor Ángelo Gravier Santana solicito a la Dirección de Gestión Corporativa, la remisión del acta de entrega de la cantera de Zuque ANEXO 5 SER-DGC 2018IE214481. Finalmente por medio de ANEXO 6 RTA DGC 2018IE223806, la Dirección de Gestión Corporativa da la viabilidad en el acta de entrega de la Serranía del Zuque.</t>
  </si>
  <si>
    <t>Se reporta el seguimiento de la Acción número 746 Junio 2018 con los respectivos soportes en el DRIVE SER-espacio generado por DPSIA el cargue de la matriz plan de mejoramiento, se relaciona como soporte de seguimiento a esta acción el plan de mejoramiento por medio de documentos Excel, ya que las actividades elevadas con sus respectivos anexos son extensos. A cierre de la vigencia 2017, se presentó un reporte de 315 ha administradas y manejadas, correspondientes a 303 ha del Parque Ecológico Distrital de Montaña Entrenubes, 6 ha del Parque Mirador de los Nevados y 6 ha de Soratama. Dada la situación de incumplimiento de la meta proyecto programada para 2017, se tomó la decisión en la reprogramación de SEGPLAN de la vigencia 2018 de replantear la meta para la presente vigencia a un total de 445 ha, lo cual surgió del análisis de la situación que se ha venido presentando en dos vías, la primera se relaciona con el reporte que se hizo en 2017 sobre la pérdida de la competencia para las acciones de administración y manejo de las 30 ha del área de interés ambiental Arborizadora Alta, que influyó en un cambio en la información inicial de línea base de la meta, que era de 342 ha administradas y manejadas; la segunda en la gestión para la consecución de nuevas áreas para administrar, puesto que son acciones que dependen de la gestión que deben realizar otras Entidades del Distrito como el DADEP.</t>
  </si>
  <si>
    <t>Ejecutar mesas de trabajo con DADEP para apoyar técnicamente la actualización de la información topográfica y catastral de los predios de Zuque</t>
  </si>
  <si>
    <t>Se realiza revisión de las metas que deben ser cumplidas por medio del Proyecto 1132. Se revisa la información sobre el formato electrónico CB-1111-4__INFORMACION_CONTRACT, enviado a la Contraloría de Bogotá por medio del SIVICOF, el cual contiene todas las metas a cumplir por la SDA en el marco del Plan de Desarrollo de éste proyecto. Para la vigencia 2017 la ejecución de éste proyecto estuvo en el 81,5%, donde las metas más bajas de cumplimiento fueron: meta 464 "Manejar integralmente 800 hectáreas de Parque Ecológico Distrital de Montaña y áreas de interés ambiental", con un cumplimiento del 34,7% y la meta 462 Intervenir el 100% de los humedales declarados en el Distrito con una ejecución del 73,9%.</t>
  </si>
  <si>
    <t>14/feb./2019</t>
  </si>
  <si>
    <t>Se evidencia la aplicación de la batería de para establecer el grado de riesgo psicosocial. En el subsistema de SST se evidencia el PROGRAMA DE VIGILANCIA EPIDEMIOLOGICA DE RIESGO PSICOSOCIAL a desarrollar entre las vigencias 2018 y 2019</t>
  </si>
  <si>
    <t>29/nov./2018</t>
  </si>
  <si>
    <t>Mediante comunicación con radicado 2018IE225303 la Dirección de Gestión Corporativa se informo que “Se cuenta con el seguimiento en la plataforma, pero se sigue adelantando actividades para el cumplimiento.”</t>
  </si>
  <si>
    <t>21/ago./2018</t>
  </si>
  <si>
    <t>Finalizada la aplicación de la batería de Riesgo Psicosocial con el diagnóstico final se formuló el Programa de Vigilancia Epidemiológica de Riesgo Psicosocial.</t>
  </si>
  <si>
    <t>12/mar./2018</t>
  </si>
  <si>
    <t>Definir y documentar el "Programa de Vigilancia Epidemiológico para Riesgo Psicosocial".</t>
  </si>
  <si>
    <t>13/feb./2019</t>
  </si>
  <si>
    <t>Para la vigencia 2019 se tiene programado aplicar nuevamente la batería de riesgo psicosocial para el segundo semestre del año y con los resultados obtenidos se actualizará el PVE de Riesgo Psicosocial.</t>
  </si>
  <si>
    <t>La batería de Riesgo Psicosocial se aplico en el 2017, que con el diagnóstico final se formuló el PVE de Riesgo Psicosocial, y actualmente se esta realizando la intervención correspondiente.</t>
  </si>
  <si>
    <t>Finalizar la aplicación de la batería del Diagnóstico de Riesgo Psicosocial.</t>
  </si>
  <si>
    <t>Finalizado el Contrato de Consultoría No. SDA-SECOP II 1022018, la empresa FEC SUMINISTROS Y SERVICIOS SAS entrego el documento correspondiente al "Programa de Protección Contra Caídas", el cual fue socializado a los servidores de la entidad el día 25 de junio de 2019.</t>
  </si>
  <si>
    <t>25/abr./2019</t>
  </si>
  <si>
    <t>OCI: Actualmente se está desarrollando el Contrato de Consultoría No. SDA-SECOP II 1022018 con la empresa FEC SUMINISTROS Y SERVICIOS SAS para el Diseño del Programa de Prevención y Protección contra Caída de Alturas para la entidad.</t>
  </si>
  <si>
    <t>Actualmente se está desarrollando el Contrato de Consultoría No. SDA-SECOP II 1022018 con la empresa FEC SUMINISTROS Y SERVICIOS SAS para el Diseño del Programa de Prevención y Protección contra Caída de Alturas para la entidad; entre los días 11 y 18 de febrero del presente año, se están realizando unas visitas técnicas a los centros de trabajo de la entidad para realizar un diagnóstico inicial de todas las tareas que se desarrollan con exposición a trabajo en alturas.</t>
  </si>
  <si>
    <t>30/jul./2018</t>
  </si>
  <si>
    <t>Se documenta el Programa de Prevención y Protección Contra Caídas de Alturas</t>
  </si>
  <si>
    <t>Modificar el proyecto de procedimiento Trabajo seguro en alturas y rescate 126PA01-PR43 y establecerlo documentalmente como "Programa de Trabajo Seguro en Alturas".</t>
  </si>
  <si>
    <t>No se evidencia que la organización ha establecido, implementado y mantenido programas para lograr sus objetivos, incluyendo como mínimo la asignación de responsabilidades, autoridad para lograr los objetivos en las funciones y niveles pertinentes; medios y plazos establecidos para el logro de los objetivos. No se dispone a la fecha de programa de trabajo seguro en alturas ni Programa de Riesgo psicosocial de acuerdo a la normatividad aplicable</t>
  </si>
  <si>
    <t>30/oct./2017</t>
  </si>
  <si>
    <t>Auditoria Entes Certificadores</t>
  </si>
  <si>
    <t>Seguimiento OCI: Mediante memorando 2019IE104321 de 14 de mayo el proceso solicito modificar el cumplimiento de la acción con el fin de realizar evaluación aleatoria de los contratos de mantenimiento con el fin de verificar el cumplimiento a los requisitos legales de SG-SST, después del seguimiento se evidencia que a la fecha no se ha dado cumplimiento a la acción. Recomendación: se recomienda tomar una muestra aleatoria de los contratos con el fin de verificar la inclusión en las obligaciones contractuales de los contratos PSP de mantenimiento que den cumplimiento a los requisitos legales del SG-SST.</t>
  </si>
  <si>
    <t>OCI: Mediante memorando 2019IE104321 de 14 de mayo l proceso solicito modificar el cumplimiento de la acción con el fin de realizar evaluación aleatoria de los contratos de mantenimiento con el fin de verificar el cumplimiento a los requisitos legales de SG-SST</t>
  </si>
  <si>
    <t>OCI: mediante seguimiento el proceso informo que se tomara una muestra aleatoria de los contratos de mantenimiento para revisar obligaciones que dan cumplimiento a los requisitos legales del SG-SST</t>
  </si>
  <si>
    <t>Mediante comunicación con radicado 2018IE225303 la Dirección de Gestión Corporativa se informo que “Se documenta Manual de Control a Contratistas”</t>
  </si>
  <si>
    <t>14/mar./2018</t>
  </si>
  <si>
    <t>Se documenta Manual de Control a Contratistas</t>
  </si>
  <si>
    <t>12/oct./2017</t>
  </si>
  <si>
    <t>Solicitar al personal de mantenimiento que dentro de las obligaciones del contrato se incluya una clausula del cumplimiento de los requsitos de seguiridad industrital.</t>
  </si>
  <si>
    <t>PARQUE ECOLÓGICO DISTRITAL DE MONTAÑA ENTRENUBES: No se evidencia controles asociados a los terceros que realizan actividades de mantenimiento no rutinario y a los visitantes rutinarios al parque ecológico.</t>
  </si>
  <si>
    <t>28/sep./2017</t>
  </si>
  <si>
    <t>Seguimiento OCI; Recomendación: Se recomienda cargar las evidencias de la asistencia a la actividad por parte de las personas que trabajan en el CENTRO DE REVISIÓN DE EMISIÓN DE GASES</t>
  </si>
  <si>
    <t>Teniendo en cuenta el correo del 4 de julio se realizó capacitación en cumplimiento al Plan de Capacitaciones del Sistema de Gestión de Seguridad y Salud en el Trabajo SG-SST de la SDA, la Dirección de Gestión Corporativa desde el área de Seguridad y Salud, se permite invitar a todos los servidores de la entidad a la capacitación en el tema: “Uso y mantenimiento adecuado de Elementos de Protección Personal”, la cual será dictada por la ARL Sura el día jueves 04 de julio de 2019 de 10:00am a 12:00m en el Auditorio de la Entidad. Con la asistencia de todos servidores que utilizan EPP Lo anterior con el fin de generar procesos de prevención y evitar la ocurrencia de incidentes y/o accidentes de trabajo.</t>
  </si>
  <si>
    <t>OCI: Mediante memorando 2019IE104321 de 14 de mayo el proceso solicito modificar el cumplimiento de la acción con el fin de recopilar evidencias correspondientes</t>
  </si>
  <si>
    <t>OCI: mediante seguimiento el proceso informa que esta pendiente cargar las evidencias de la actividad con el fin de dar cumplimento a la acción.</t>
  </si>
  <si>
    <t>Enviar comunicación a la Sede del Centro de Revisión de Emisión de Gases informando sobre la obligatoriedad en la utilización de los elementos de Protección personal conforme a la matriz de riesgos</t>
  </si>
  <si>
    <t>CENTRO DE REVISIÓN DE EMISIÓN DE GASES No se evidencia la utilización de los elementos de protección personal para los colaboradores de la sede de forma unificada, y no se tienen contemplados en la matriz de EPP los que deben utilizar para desarrollar la actividad.</t>
  </si>
  <si>
    <t>Seguimiento OCI: Recomendaciones: revisando el anexo matriz de identificación de peligros evaluación y valoración de riesgos se observa un error en cuanto al proceso documentado teniendo en cuenta que actualmente aparece participación y educación ambiental y el proceso debe estar asociado a SCAAV. con el fin de oficializar la matriz de peligros se requiere realizar una socialización a las personas directamente vinculadas al proceso</t>
  </si>
  <si>
    <t>Con asesoría de la ARL Sura se actualizó la matriz de peligros de la entidad por centro de trabajo, para el caso del grupo "Fuentes Móviles" de la SCAAV, Sede del Centro de Revisión de Emisión de Gases se incluyeron los riesgos correspondientes a gases, vapores y ruido.</t>
  </si>
  <si>
    <t>OCI: Mediante memorando 2019IE104321 de 14 de mayo el proceso solicito modificar el cumplimiento de la acción con el fin de finalizar la actualización de la matriz de peligros de la entidad con asesoria de la ARL SURA</t>
  </si>
  <si>
    <t>OCI: falta incluir en la matriz de peligros la identificación correspondiente. Actualmente se esta en el proceso de revisar y actualizar nuevamente la matriz de peligros con la ARL SURA, porque se requiere incluir todos los procesos y centros de trabajo que comprende la entidad.</t>
  </si>
  <si>
    <t>Actualmente se esta en el proceso de revisar y actualizar nuevamente la matriz de peligros con la ARL SURA, porque se requiere incluir todos los procesos y centros de trabajo que comprende la entidad.</t>
  </si>
  <si>
    <t>Mediante comunicación con radicado 2018IE225303 la Dirección de Gestión Corporativa se informo que “Se cuenta con el seguimiento en la plataforma, pero se sigue adelantando actividades para el cumplimiento”</t>
  </si>
  <si>
    <t>Incluir en la matriz de peligros la identificación: gases y vapores y ruido intermitente en el Centro de revisión de emisión de gases</t>
  </si>
  <si>
    <t>CENTRO DE REVISIÓN DE EMISIÓN DE GASES: No se evidencian los estudios de medición de gases para el peligro químico por gases y vapores y el estudio de medición de ruido para el peligro físico por ruido intermitente, de acuerdo a los controles establecidos por la organización.</t>
  </si>
  <si>
    <t>Seguimiento OCI: Mediante memorando 2019IE104321 de 14 de mayo el proceso solicito modificar el cumplimiento de la acción con el fin de realizar evaluación aleatoria de los contratos de mantenimiento con el fin de verificar el cumplimiento a los requisitos legales de SG-SST, después del seguimiento se evidencia que a la fecha no se ha dado cumplimiento a la acción. Recomendacion: se recomienda tomar una muestra aleatoria de los contratos con el fin de verificar la inclusión en las obligaciones contractuales de los contratos PSP de mantenimiento que den cumplimiento a los requisitos legales del SG-SST.</t>
  </si>
  <si>
    <t>OCI: Falta evidencia de la inclusión de las obligaciones sobre el SSST en los contratos correspondientes.</t>
  </si>
  <si>
    <t>09/ago./2018</t>
  </si>
  <si>
    <t>Se evidencia el documento que contiene el PROGRAMA DE PREVENCIÓN Y PROTECCIÓN CONTRA CAÍDAS DE ALTURAS. Falta que se evidencie en los contratos la inclusión de las obligaciones sobre el SSST</t>
  </si>
  <si>
    <t>Se documenta Manual de Control a Contratistas y Programa de Prevención y Protección Contra Caída de Alturas</t>
  </si>
  <si>
    <t>Solicitar que se incluya en las obligaciones contractuales de los contratistas de mantenimiento las obligaciones para dar cumplimiento a los requsitos legales del SG-SST.</t>
  </si>
  <si>
    <t>OCI: se definen lineamientos y requisitos legales Mediante comunicación con radicado 2018IE225303 en donde la Dirección de Gestión Corporativa informo que “Con Acta de Reunión del 19 de Julio 2018, donde se reunieron los líderes del Subsistema de Seguridad y Salud en el Trabajo desde la Subsecretaria General y de Control Disciplinario el Ing. Oscar López y la Directora de Gestión Corporativa la Dra. María Margarita Palacio con sus respectivos equipos de trabajo, para revisar los resultados del avance del proceso de implementación de la Norma OHSAS 18001:2007 en la entidad. Se documenta Manual de Control a Contratistas y Programa de Prevención y Protección Contra Caída de Alturas. Se solicita el cierre de la primera acción”</t>
  </si>
  <si>
    <t>Mediante comunicación con radicado 2018IE225303 la Dirección de Gestión Corporativa se informo que “Con Acta de Reunión del 19 de Julio 2018, donde se reunieron los líderes del Subsistema de Seguridad y Salud en el Trabajo desde la Subsecretaria General y de Control Disciplinario el Ing. Oscar López y la Directora de Gestión Corporativa la Dra. María Margarita Palacio con sus respectivos equipos de trabajo, para revisar los resultados del avance del proceso de implementación de la Norma OHSAS 18001:2007 en la entidad. Se documenta Manual de Control a Contratistas y Programa de Prevención y Protección Contra Caída de Alturas. Se solicita el cierre de la primera acción”</t>
  </si>
  <si>
    <t>25/sep./2018</t>
  </si>
  <si>
    <t>Con Acta de Reunión del 19 de Julio 2018, donde se reunieron los líderes del Subsistema de Seguridad y Salud en el Trabajo desde la Subsecretaria General y de Control Disciplinario el Ing. Oscar López y la Directora de Gestión Corporativa la Dra. María Margarita Palacio con sus respectivos equipos de trabajo, para revisar los resultados del avance del proceso de implementación de la Norma OHSAS 18001:2007 en la entidad</t>
  </si>
  <si>
    <t>Definir los lineamientos a cumplir de los requisitos legales del SG.SST.</t>
  </si>
  <si>
    <t>En el recorrido por las instalaciones de la sede principal se evidenció lo siguiente: Personal del contratista de mantenimiento de la cubierta ejecutando actividades sin ningún tipo de protección personal (trabajo en alturas) Aunque la organización cuenta con un arnés propio para la utilización de su personal en la realización de actividades de mantenimiento, no se dispone de registro que asegure el estado del mismo.</t>
  </si>
  <si>
    <t>Seguimiento OCI: Recomendacion: Durante el primer trimestre se recomendó documentar como soporte del seguimiento al cronograma de los programas de orden y aseo con el fin de facilitar el seguimiento como control de la autoevaluacion de la primera linea de defensa, por lo cual se deja la misma observación para el segundo trimestre</t>
  </si>
  <si>
    <t>16/jul./2019</t>
  </si>
  <si>
    <t>Se realizaron dos jornadas de aseo los días 31 de mayo y 18 de junio del año en curso a la Sede B (ubicada en la Av. Caracas No. 54A - 05), por lo cual adjuntamos el Informe de Inspección Programa Orden y Aseo dentro del Seguimiento al Plan Institucional de Gestión Ambiental- PIGA.</t>
  </si>
  <si>
    <t>OCI: Se requiere hacer seguimiento al cronograma y subir las evidencias al sistema</t>
  </si>
  <si>
    <t>06/may./2019</t>
  </si>
  <si>
    <t>Como anexo del Programa de Orden y Aseo esta el cronograma de actividades para ejecutar durante la vigencia 2019, en el cual se tiene planeado realizar 3 inspecciones, en los meses de mayo, agosto y noviembre respectivamente para establecer las condiciones actuales de las instalaciones de la entidad respecto al orden y aseo.</t>
  </si>
  <si>
    <t>OCI: Se reporta eficacio para la primera acion teniendo e cuenta que mediante Correo del 17 de abril se envió el programa de orden y aseo a todos los servidores de la SDA, así mismo se cuenta con un cronograma para realizar jornadas de orden y aseo. Para la segunda accion se cuenta con un cronograma para realizar jornadas de orden y aseo dentro del plan de SST durante la vigencia</t>
  </si>
  <si>
    <t>Así mismo se cuenta con un cronograma para realizar jornadas de orden y aseo.</t>
  </si>
  <si>
    <t>Durante el mes de octubre se realizaron reuniones con los enlaces de la SGCD y PIGA con el fin de revisar el programa de orden y aseo se realizó una serie de observaciones y correcciones para finalizar el programa.</t>
  </si>
  <si>
    <t>Realizar jornadas de orden y aseo en la SDA</t>
  </si>
  <si>
    <t>Mediante Correo del 17 de abril se envió el programa de orden y aseo a todos los servidores de la SDA, así mismo se cuenta con un cronograma para realizar jornadas de orden y aseo.</t>
  </si>
  <si>
    <t>Mediante comunicación con radicado 2018IE225303 la Dirección de Gestión Corporativa se informo que “Se cuenta con un borrador del programa, pero faltan realizar las jornadas para el cumplimiento de esta”</t>
  </si>
  <si>
    <t>Documentar lineamientos para orden y aseo.</t>
  </si>
  <si>
    <t>En el recorrido por las instalaciones de la sede principal se evidenció lo siguiente: Expedientes: cajas con almacenamiento de documentos bajo los puestos de trabajo; cajas de vertimientos que generan malos olores en épocas de lluvias. Personal que no utiliza elementos de protección personal durante sus actividades. No hay disponibilidad de escalera para bajar cajas de estantes (se encontró un recipiente plástico boca abajo utilizado para dicho fin)</t>
  </si>
  <si>
    <t>Seguimiento OCI: El proceso manifiesta mediante memorando 2019IE104321 de 14 mayo modificar el cumplimiento con el fin de entregar evidencias de la acción a 30 de julio de 2019 Recomendación: Se recomienda evidenciar el cumplimiento de la acción durante el tercer trimestre de la vigencia documentado los incidentes ocurridos a la fecha.</t>
  </si>
  <si>
    <t>OCI: El proceso manifiesta mediante memorando 2019IE104321 de 14 mayo modificar el cumplimiento con el fin de entregar evidencias de la acción a 30 de julio de 2019</t>
  </si>
  <si>
    <t>Seguimiento OCI: a la fecha no se presenat avance en la ejecuciòn de la acciòn.</t>
  </si>
  <si>
    <t>Socializar los accidentes al personal de la SDA a traves de las lecciones aprendidas.</t>
  </si>
  <si>
    <t>OCI: Mediante comunicación con radicado 2018IE225303 la Dirección de Gestión Contractual informo que “Mediante memorando 2018IE212755 de 9 de septiembre se aprobó el ajuste al procedimiento 126PA01-PR37 “Investigación de incidentes y accidentes laborales” y se eliminó el procedimiento Notificación de incidentes y Reporte de Accidentes Laborales 126PA01-PR36 teniendo en cuenta que se unificaron las actividades en el procedimiento 126PA01-PR37. Se solicita el cierre de la primera acción”</t>
  </si>
  <si>
    <t>Mediante comunicación con radicado 2018IE225303 la Dirección de Gestión Contractual informo que “Mediante memorando 2018IE212755 de 9 de septiembre se aprobó el ajuste al procedimiento 126PA01-PR37 “Investigación de incidentes y accidentes laborales” y se eliminó el procedimiento Notificación de incidentes y Reporte de Accidentes Laborales 126PA01-PR36 teniendo en cuenta que se unificaron las actividades en el procedimiento 126PA01-PR37. Se solicita el cierre de la primera acción”</t>
  </si>
  <si>
    <t>24/sep./2018</t>
  </si>
  <si>
    <t>Mediante memorando 2018IE212755 de 9 de septiembre se aprobó el ajuste al procedimiento 126PA01-PR37 “Investigación de incidentes y accidentes laborales” y se eliminó el procedimiento Notificación de incidentes y Reporte de Accidentes Laborales 126PA01-PR36 teniendo en cuenta que se unificaron las actividades en el procedimiento 126PA01-PR37</t>
  </si>
  <si>
    <t>23/ago./2018</t>
  </si>
  <si>
    <t>Según memorando con Radicado No. 2018IE180369, se realizó solicitud de eliminación del procedimiento 126PA01-PR36 por unificación con el procedimiento 126PA01-PR37 que ahora se denomina "Notificación e Investigación de Incidentes, Accidentes y Enfermedades Laborales".</t>
  </si>
  <si>
    <t>A la fecha se documenta borrador para unificar los procedimiento (126PA-01-PR-36 y 126PA-01-PR37), quedando uno solo que se llamará: Notificación e Investigación de Incidentes, Accidentes y Enfermedades Laborales quedando con el código 126PA01-PR37</t>
  </si>
  <si>
    <t>Seguimiento OCI: mediante correo electrònico institucional del 10 de octubre, se evidencia revisiòn de los procedimientos 126PA-01-PR-36 Notificación e Investigación de Incidentes, Accidentes y Enfermedades Laborales, Identificación de Requisitos Legales, por parte de la profesional encargada del subsistema de seguridad y salud en el trabajo, contratada desde la SGCD.</t>
  </si>
  <si>
    <t>Ajustar el procedimiento notificación de incidentes y reporte de accidentes laborales 126PA-01-PR-36 en el marco de la normatividad a cumplir.</t>
  </si>
  <si>
    <t>El Procedimiento notificación de incidentes y reporte de accidentes laborales 126PA-01-PR-36 Versión 1, no identifica quienes conformar el equipo investigador, de acuerdo a lo definido en la normatividad vigente. No se socializan al personal de la SDA, los accidentes ocurridos.</t>
  </si>
  <si>
    <t>27/sep./2017</t>
  </si>
  <si>
    <t>Seguimiento OCI: Recomendacion: Durante el primer trimestre se recomendó documentar como soporte del seguimiento el cronograma de los programas de orden y aseo con el fin de facilitar el seguimiento como control de la autoevaluacion de la primera linea de defensa por lo cual se deja la misma observación para el segundo trimestre</t>
  </si>
  <si>
    <t>Se reporta eficacio para la primera acion teniendo e cuenta que mediante Correo del 17 de abril se envió el programa de orden y aseo a todos los servidores de la SDA, así mismo se cuenta con un cronograma para realizar jornadas de orden y aseo. Para la segunda accion se cuenta con un cronograma para realizar jornadas de orden y aseo dentro del plan de SST durante la vigencia</t>
  </si>
  <si>
    <t>se cuenta con un cronograma para realizar jornadas de orden y aseo dentro del plan de SST.</t>
  </si>
  <si>
    <t>01/abr./2019</t>
  </si>
  <si>
    <t>Seguimiento OCI: a la fecha no se presenta avance en la ejecución de la acción.</t>
  </si>
  <si>
    <t>Mediante Correo del 17 de abril se envió el programa de orden y aseo a todos los servidores de la SDA, así mismo se cuenta con un cronograma para realizar jornadas de orden y aseo</t>
  </si>
  <si>
    <t>Mediante comunicación con radicado 2018IE225303 la Dirección de Gestión Contractual informo que Se cuenta con un borrador del programa, pero faltan realizar las jornadas para el cumplimiento de esta“</t>
  </si>
  <si>
    <t>Documentar y socializar el Programa de Orden y aseo</t>
  </si>
  <si>
    <t>En el recorrido por las instalaciones de la sede principal se evidenció lo siguiente: Sótano: Material de mantenimiento en desorden sobre toda el área; recipientes y cajas por toda la zona obstaculizando accesos. En al zona de almacenamiento de cilindros, se encontraron recipientes plásticos con sustancias químicas sin identificar.</t>
  </si>
  <si>
    <t>Seguimiento OCI: Recomendación: siguiendo los lineamientos de autoevaluación se recomiendo documentar los compromisos de manera clara poniendo responsables y fecha de cumplimiento, esta para facilitar el seguimiento de la gestión como primera linea de defensa.</t>
  </si>
  <si>
    <t>El día 17 de junio de 2019 la SGCD en cabeza del Ingeniero Oscar López realizó una reunión de seguimiento al SG-SST por medio de la revisión de la Resolución 0312 de 2019, quedando como compromiso programar y avanzar con las tareas pendientes (cuadro adjunto) para verificar en la próxima reunión previa a la auditoria interna.</t>
  </si>
  <si>
    <t>Se solicita modificar esta actividad, porque no es necesario tener un procedimiento específico para el seguimiento y medición del SG-SST, debido a que a través de la evaluación anual que se realizó por medio de la aplicación de los “Estándares Mínimos del SG-SST” (Resolución 1111 de 2017), se debe elaborar un Plan de Trabajo Anual para ejecutar en la vigencia, adicionalmente la medición del SG-SST se realiza por medio de los indicares que establece esta misma resolución.</t>
  </si>
  <si>
    <t>Teniendo en cuenta la elaboración del plan de trabajo que debe ser elaborado para la gestión de SST, en done se encuentran actividades y cronograma de ejecución, el proceso solicita modificar la actividad en donde se refleje la elaboración del plan de trabajo y su aplicación.</t>
  </si>
  <si>
    <t>Mediante comunicación con radicado 2018IE225303 la Dirección de Gestión Contractual informo que "El día 22 de agosto de 2018, se subió a la plataforma Isolución: Contrato No. 20180274 - Giovani Ruíz, se evidencia contratación de profesional de apoyo para la implementación del subsistema de seguridad y salud en el trabajo - DGC. Contrato No. 20180908 - Gina Hernández, se evidencia contratación de profesional de apoyo en la implementación y seguimiento del subsistema de seguridad y salud en el trabajo - DGC. se solicita el CIERRE de la primera acción“</t>
  </si>
  <si>
    <t>Realizar Seguimiento y medición del SG-SST</t>
  </si>
  <si>
    <t>Seguimiento OCI: mediante contrato de prestación de servicios Nº 20171313, se evidencia contratación de profesional de apoyo para revisión e implementación del subsistema de seguridad y salud en el trabajo.</t>
  </si>
  <si>
    <t>Desde la SGCD se contrató una persona para que apoyara todas las actividades del SGSST. Con la cual ya se realizó la primera reunión de empalme y compromiso el 9 de octubre</t>
  </si>
  <si>
    <t>Contratar personal para apoyar la implementación del SG SST</t>
  </si>
  <si>
    <t>La Organización no ha implementado ni mantiene un(os) procedimiento(s) para hacer seguimiento y medir regularmente el desempeño de S Y SO que incluya medidas cuantitativas y cualitativas apropiadas a las necesidades de la organización: Ausencia de: seguimiento al grado de cumplimiento de los objetivos de S y SO de la organización; ausencia de seguimiento a la eficacia de los controles (tanto para salud como para seguridad); ausencia de medidas proactivas de desempeño con las que se haga seguimiento a la conformidad con el (los) programa(s), controles y criterios operacionales de gestión de S y SO; ausencia de medidas reactivas de desempeño para seguimiento de enfermedades, incidentes (incluidos los accidentes y casi-accidentes) y otras evidencias históricas de desempeño deficiente en S y SO; ausencia de registro suficiente de los datos y los resultados de seguimiento y medición para facilitar el análisis posterior de las acciones correctivas y preventivas.</t>
  </si>
  <si>
    <t>Se evidencia documento “Plan de Acción para atender las solicitudes pendientes de trámite en la Subdirección de Control Ambiental al Sector Público” Se evidencia que en éste se estableció como plazo de ejecución “Atender las solicitudes pendientes de trámite allegadas a la Subdirección de Control Ambiental al Sector Público, iniciando el 1 de Noviembre de 2017 y finalizando el 30 de Diciembre de 2017”. Sin embargo está acción aún no se ha culminado. (Rad. 2018IE54429) Fecha de Cierre: 31/07/2018 Estado: Abierta en términos</t>
  </si>
  <si>
    <t>16/nov./2017</t>
  </si>
  <si>
    <t>Se elabora el respectivo Plan de Choque para atender las solicitudes o procesos sin tramitar en la SCASP.</t>
  </si>
  <si>
    <t>La actividad se encuentra en proceso y es terminos.</t>
  </si>
  <si>
    <t>30/dic./2017</t>
  </si>
  <si>
    <t>2, Elaborar Plan de Choque para atender las solicitudes o procesos sin tramitar en la SCASP</t>
  </si>
  <si>
    <t>Se realiza una revisión de los procesos y se evidencia un avance del 90% del total de los procesos pendientes.</t>
  </si>
  <si>
    <t>11/feb./2019</t>
  </si>
  <si>
    <t>A la fecha se han atendido el 85% de las solicitudes pendientes por parte de la SCASP, se aclara que en la mayoría de solicitudes del 15% que estan pendientes, la SCASP depende de que el tercero remita información a la SDA. Igualmente se encuentran un total de 119 procesos repetidos, lo que corresponde a un 5%.</t>
  </si>
  <si>
    <t>Se anexa el avance respecto a las solicitudes pendientes de trámite por parte de la SCASP.</t>
  </si>
  <si>
    <t>De acuerdo con la información reportada se identificaron 2513 procesos pendientes por tramitar en la SCASP, a partir de lo cual se establecerá el plan de choque.</t>
  </si>
  <si>
    <t>31/jul./2018</t>
  </si>
  <si>
    <t>09/oct./2017</t>
  </si>
  <si>
    <t>Se realiza la identificación de las solicitudes pendientes de tramitar por parte de la SCASP, al igual se identifican los profesionales responsables de atender cada uno de ellos.</t>
  </si>
  <si>
    <t>15/oct./2017</t>
  </si>
  <si>
    <t>1. Realizar la identificación de las solicitudes que se encuentran sin respuesta por Dependencia y por grupo interno de trabajo</t>
  </si>
  <si>
    <t>NO CONFORMIDAD 5 (SCASP): En el desarrollo de la Auditoría al proceso no se evidenció plan de choque para atender las solicitudes, sin respuesta de la presente vigencia y vigencias anteriores, relacionadas con los trámites de este proceso misional, y de conocimiento de los responsables del mismo, las cuales superan las 20 mil. Incumple numeral 8.2.3.1 NTC ISO 9001:2015</t>
  </si>
  <si>
    <t>22/sep./2017</t>
  </si>
  <si>
    <t>Andrés Felipe Arbeláez Ospina</t>
  </si>
  <si>
    <t>Se revisó la Base de datos de las solicitudes sin respuesta, donde se encontró que aún se están pendientes por tramitar 689 procesos, de los cuales, ya se realizó la depuración respectiva y se están tramitando de acuerdo a las competencias de la SSFFS.</t>
  </si>
  <si>
    <t>Seguimiento OCI: La acción "Elaborar una estrategia para atender las solicitudes o procesos sin tramitar al interior de las Dependencias de la DCA" no se cierra hasta tanto se reporte el estado del trámite de las 1078 peticiones pendientes. Mediante radicado 2019IE71476 se reportó la existencia de 740 trámites pendientes por resolver. De acuerdo con lo anterior se registra un avance significativo representando en 86%. La acción queda pendiente de cierre hasta tanto se reporte la relación de las actuaciones para cada trámite.</t>
  </si>
  <si>
    <t>29/mar./2019</t>
  </si>
  <si>
    <t>Se revisó la Base de datos solicitudes sin respuesta, donde se encontró que aun se encuentran pendientes por tramitar 740 procesos. Por lo anterior, el día 29 de marzo de 2019 se reunieron el coordinador transversal de la SSFFS, coordinador general del área Silvicultura, la profesional del Sistema integrado de gestión de la SSFF y la Subdirectora de Silvicultura, Flora y Fauna Silvestre, para analizar y elaborar una estrategia para atender los 740 procesos pendientes. (ver acta adjunta). Y mediante memorando 2019IE71476, se solicito el cierre de la no conformidad.</t>
  </si>
  <si>
    <t>01/oct./2018</t>
  </si>
  <si>
    <t>Mediante memorando 2018IE221600 del 20 de septiembre de 2018, se envió los soportes respectivos y se solicitó el cierre de la no conformidad</t>
  </si>
  <si>
    <t>Se revisó uno a uno los procesos pendientes por tramitar, de los cuales a la fecha se encuentran finalizados 4.100 procesos, quedando pendientes 1.078. Se identificó además que los procesos pendientes en su gran mayoría corresponden a contratistas que ya terminaron sus contratos, pero aún no han liquidado. Para los cual se realizó reuniones con ellos y se firmaron actas de compromiso para la entrega de sus productos. Como estrategia para evitar la recurrencia de este hallazgo se tomaron las siguientes acciones: - Se están realizando reuniones con cada uno de los equipos de trabajo de la SSFFS, para realizar seguimiento a los procesos asignados en los contratos vigentes a cada profesional y se explicar el manejo de las diferentes herramientas de la entidad para maximizar su rendimiento en pro de la atención oportuna de los requerimientos. - Cuando se realiza una cesión de contrato, el contratista que toma la cesión queda limitado para realizar los cobros toda vez que por instrucción de la Subdirección financiera no se podrán adelantar los pagos al contratista hasta tanto quien cedió el contrato se encuentre al día. - Cuando se identifica que un contratista tiene más de una cuenta por cobrar, se envía requerimiento solicitando la presentación inmediata de su cuenta y por ende sus productos, para evitar la acumulación de trámites pendientes por gestionar.</t>
  </si>
  <si>
    <t>El universo para la SSFFS son 5178 radicados pendientes por finalizar, se han tramitado 4027, quedando pendiente por depurar 1151 radicados ER. Se envió vía correo electronico a todos los coordinadores para solicitar el tramite urgente de estos procesos.</t>
  </si>
  <si>
    <t>11/jul./2018</t>
  </si>
  <si>
    <t>El universo para la SSFFS son 5178 radicados pendientes por finalizar, se han tramitado 2883, quedando pendiente por depurar 2295 radicados ER.</t>
  </si>
  <si>
    <t>La SSFFS realizó la identificación de las solicitudes que se encuentran sin respuesta. Se evidenció base de datos de seguimiento a las solicitudes pendientes por tramitar. De 5178, se encuentran pendientes 3560, es decir, se ha avanzado en un 31% de solicitudes tramitadas. (Rad. 2018IE45188). Estado: Abierta en términos</t>
  </si>
  <si>
    <t>23/mar./2018</t>
  </si>
  <si>
    <t>La SSFFS realizó la identificación de las solicitudes que se encuentran sin respuesta. Se evidenció base de datos de seguimiento a las solicitudes pendientes por tramitar. De 5178, se encuentran pendientes 3560, es decir, se ha avanzado en un 31% de solicitudes tramitadas.</t>
  </si>
  <si>
    <t>11/dic./2017</t>
  </si>
  <si>
    <t>Se realiza seguimiento del listado enviado de procesos pendientes a los diferentes grupos de la SSFFS.</t>
  </si>
  <si>
    <t>10/oct./2017</t>
  </si>
  <si>
    <t>Se evidencia acta de reunión del 10 de agosto de 2017 en la que se establecen los compromisos para la gestión de los procesos pendientes, esto es, atender el 10% de las solicites mensuales y como meta el 50 % al finalizar la vigencia 2017. Pendiente: seguimiento atención de procesos sin tramitar.</t>
  </si>
  <si>
    <t>03/oct./2017</t>
  </si>
  <si>
    <t>Se envió el listado de los procesos pendientes por tramitar a los coordinadores de la Subdirección de Silvicultura, Flora y Fauna Silvestre, para que desde sus competencias se de prioridad al trámite. Se realizó reunion para establecer compromisos.</t>
  </si>
  <si>
    <t>Claudia Yamile Suarez Poblador</t>
  </si>
  <si>
    <t>Elaborar una estrategia para atender las solicitudes o procesos sin tramitar al interior de las Dependencias de la DCA</t>
  </si>
  <si>
    <t>Se evidencia la identificación de las procesos sin respuesta de la presente vigencia y vigencias anteriores, el total corresponde a 5178 procesos sobre los cuales se establecerá la estrategia. Se da cumplimiento a la actividad.</t>
  </si>
  <si>
    <t>Para la Subdirección de Silvicultura, Flora y Fauna Silvestre, se identificaron 5.178 procesos sin respuesta de la presente vigencia y vigencias anteriores.</t>
  </si>
  <si>
    <t>Realizar la identificación de las solicitudes que se encuentran sin respuesta por Dependencia y por grupo interno de trabajo</t>
  </si>
  <si>
    <t>Subdirección de Silvicultura, Flora y Fauna Silvestre</t>
  </si>
  <si>
    <t>NO CONFORMIDAD 5 (SSFFS): En el desarrollo de la Auditoría al proceso no se evidenció plan de choque para atender las solicitudes, sin respuesta de la presente vigencia y vigencias anteriores, relacionadas con los trámites de este proceso misional, y de conocimiento de los responsables del mismo, las cuales superan las 20 mil. Incumple numeral 8.2.3.1 NTC ISO 9001:2015</t>
  </si>
  <si>
    <t>La acción se encuentra en proceso de ejecución. Frente a la identificación de las solicitudes pendientes por tramitar se tiene que de las 22.514 a octubre 2017 se gestionaron a diciembre de 2017 un total de 18.015, lo cual corresponde a una gestión del 20%. (Rad. 2018IE52408)Fecha de cierre: 31/07/2018. Estado: Abierta en términos</t>
  </si>
  <si>
    <t>El grupo PEV designó un técnico y un abogado, única y exclusivamente, para revisar los procesos Forest y comenzar a depurarlo y efectuar los trámites necesarios para irlos tramitando. Adicionalmente, se pidió unos cambios al proceso Forest que hacen más rápido el trámite. Eso hace que haya habido hasta diciembre 31 una disminución del 25% del retraso, al pasar de 11956 a 8994.</t>
  </si>
  <si>
    <t>19/oct./2017</t>
  </si>
  <si>
    <t>No se presenta avance sobre esta actividad.</t>
  </si>
  <si>
    <t>Elaborar una estrategia para atender las solicitudes o procesos sin tramitar al interior de las Dependencias de la DCA.</t>
  </si>
  <si>
    <t>De acuerdo con la información reportada la SCAAV identificó un total de 22.514 procesos sin atender discriminados así: Subdirector 233, Fuentes Fijas 962, Fuentes Móviles 953, Ruido 8365, PEV 11956, Plan Decenal 34, y RMCAB 11. A partir de esta identificación se inicia la elaboración de la estrategia para la atención de las solicitudes en cuestión.</t>
  </si>
  <si>
    <t>A la fecha SCAAV cuenta con 22.514 procesos sin atender discriminados así: Subdirector 233, Fuentes Fijas 962, Fuentes Móviles 953, Ruido 8365, PEV 11956, Plan Decenal 34, y RMCAB 11. Se adjunta informe por grupos</t>
  </si>
  <si>
    <t>Realizar la identificación de las solicitudes que se encuentran sin respuesta por Dependencia y por grupo interno de trabajo.</t>
  </si>
  <si>
    <t>NO CONFORMIDAD 5 (SCAAV): En el desarrollo de la Auditoría al proceso no se evidenció plan de choque para atender las solicitudes, sin respuesta de la presente vigencia y vigencias anteriores, relacionadas con los trámites de este proceso misional, y de conocimiento de los responsables del mismo, las cuales superan las 20 mil. Incumple numeral 8.2.3.1 NTC ISO 9001:2015</t>
  </si>
  <si>
    <t>Actividad 2: Se evidencia acta del 17/10/2017 sobre capacitación el procedimiento 126PM04-PR16 Registro de la publicidad exterior visual en el Distrito V6. (Rad. 2018IE52408) Estado actividad: Cerrada.</t>
  </si>
  <si>
    <t>Se adjunta acta del 17/10/2017 en el cual el grupo de PEV revisa el PR16</t>
  </si>
  <si>
    <t>Se decidió no modificar el procedimiento, dado que se efectuaron algunos cambios en Forest, el cual dada la implementación del nuevo procedimiento, todos los registros sean V.2 o V.3 son tramitados por registro V.4. Y unificó el problema.</t>
  </si>
  <si>
    <t>20/oct./2017</t>
  </si>
  <si>
    <t>No se ha realizado la actividad porque el procedimiento está siendo objeto de modificaciones.</t>
  </si>
  <si>
    <t>Como se va a modificar dos anexos del procedimiento, no se ha efectuado la capacitación.</t>
  </si>
  <si>
    <t>Realizar una capacitación del procedimiento 126PM04-PR16 "REGISTRO DE LA PUBLICIDAD EXTERIOR VISUAL EN EL DISTRITO" a los servidores del grupo PEV.</t>
  </si>
  <si>
    <t>A 09 de octubre del año 2017 se identificó un represamiento en el reparto de 11.956 procesos sin atender relacionados con la publicidad exterior visual . Con corte a noviembre 30 de 2018 se han resuelto 7080 de estos procesos represados. Lo que equivale a una reducción del 59%. Queda pendiente por tramitar casi un 40%. Se adjunta base de datos de los procesos pendientes.</t>
  </si>
  <si>
    <t>Actividad 1: De acuerdo con la información reportada a octubre 2017 se encontraban 11.956 solicitudes por tramitar y a diciembre 31 quedaron pendientes 8994. La actividad se encuentra en proceso. (Rad. 2018IE52408). Fecha de cierre: 30/03/2018 Estado: Abierta en términos</t>
  </si>
  <si>
    <t>ubo una reducción de aproximadamente 25 % del reparto que se tenia represado para el 09/10/2017, de esta manera fueron tramitados un total de DOS MIL NOVESCIENTOS SESENTA Y DOS (2962) solicitudes que no se habían respondido anteriormente. En octubre habían 11956 y a diciembre 31 quedaron pendientes 8994.</t>
  </si>
  <si>
    <t>De acuerdo con el diagnóstico efectuado por la SCAAV, el grupo PEV tiene a la fecha 11.956 procesos sin atender. Y las estrategias de atención establecidas por el grupo son: 1. Destinar un profesional específico para que tramite mensualmente mínimo 220 registros de publicidad exterior visual con el fin de dar celeridad a los trámites. 2. Se implementó el nuevo procedimiento de registro con el fin de disminuir los tiempos, con este procedimiento se trasladaron los elementos denominados "avisos separados de fachada" de ser elementos mayores a ser elementos menores de publicidad exterior visual con el fin de dar trámite inmediato sin apertura de expedientes. 3.Dos servidores están revisando los procesos de correspondencia e identificando si ya se respondió anteriormente, o dar respuesta. 4. Se realizará una jornada de depuración de la correspondencia dado la duplicidad de los trámites y las respuestas tardías a los requerimientos que se trabajarán como desestimientos tácitos. Pendiente : Verificar la efectividad de las estrategias frente a los procesos sin atender.</t>
  </si>
  <si>
    <t>30/mar./2018</t>
  </si>
  <si>
    <t>El grupo PEV tiene a la fecha 11.956 procesos sin atender. Las estrategias de atención planteadas por el grupo son: (SE ADJUNTA INFORME) * Desde el mes de agosto se destinó un profesional específico para que trabaje mensualmente mínimo 220 registros de publicidad exterior visual con el fin de dar celeridad a los trámites, además se implementó el nuevo procedimiento de registro con el fin de disminuir los tiempos, con este procedimiento se trasladaron los elementos denominados "avisos separados de fachada" de ser elementos mayores a ser elementos menores de publicidad exterior visual con el fin de dar trámite inmediato sin apertura de expedientes. * También hay dos servidores que están revisando los procesos de correspondencia, verificando uno a uno, para revisar si ya se respondió con otro, o dar respuesta. *Adicionalmente se realizará una jornada de depuración de la correspondencia dado la duplicidad de los trámites y las respuestas tardías a los requerimientos que se trabajarán como desestimientos tácitos.</t>
  </si>
  <si>
    <t>Efectuar un diagnóstico de las solicitudes que se encuentran sin respuesta y elaborar una estrategia de atención</t>
  </si>
  <si>
    <t xml:space="preserve">NO CONFORMIDAD 1. Incumplimiento del procedimiento 126PM04-PR16 "REGISTRO DE LA PUBLICIDAD EXTERIOR VISUAL EN EL DISTRITO". Los lineamientos del procedimientos contempla: “Las solicitudes de registro se atenderán en de acuerdo con el orden de radicación”. Sin embargo al revisar la atención de los radicados, se evidencia que no se cumple con este lineamiento. (Incumplimiento de los procedimientos, Control de la información documentada numeral 7.5.3.1 NTC ISO 9001:2015; numeral 7.5.3 ISO 14001:2015 y numeral 4.2 NTCGP 1000:2009) </t>
  </si>
  <si>
    <t>26/jun./2019</t>
  </si>
  <si>
    <t>El procedmiento 126PM04-PR117 "Verificación de medidores y validación de reportes de usuarios de agua subterránea objeto de tua" ya se encuentra revisado por la DCA y esta en proceso de cargue por parte de DCMR</t>
  </si>
  <si>
    <t>SEGUIMIENTO SRHS: La entidad realizó la contratación del enlace del SIG para la SRHS, profesional Diana Carolina Montealegre Rodríguez, y en reunión el 14.03.2019 la suscrita la contextualiza sobre el estado actual y pormenorizado de cada acción abierta de esta dependencia, para lo de su competencia, adjunto.</t>
  </si>
  <si>
    <t>28/feb./2019</t>
  </si>
  <si>
    <t>SEGUIMIENTO SRHS: La SRHS solicitó la pertinencia de la reformulación de esta acción mediante Rad. No. 2018IE302896 del 19.12.2018, reiterada mediante Rad. No. 2019IE25426 del 31.01.2019. Así las cosas, mediante Rad. No. 2019IE29979 del 05.02.2019, la OCI comunica a la SGCD sobre la viabilidad de los ajustes propuestos por la SRHS de extender el plazo de esta acción hasta el 30 de noviembre de 2019, y le solicita comunique a la misma OCI cuando estos ajustes se registren en el aplicativo ISOLUCION.</t>
  </si>
  <si>
    <t>15/ene./2019</t>
  </si>
  <si>
    <t>SEGUIMIENTO SRHS: La SRHS solicitó su reformulación mediante Rad. No. 2018IE302896 del 19.12.2018, se está a la espera de su respuesta por parte de la OCI.</t>
  </si>
  <si>
    <t>De acuerdo con la información suministrada la información relacionada en los formatos 126PM04-PR117-FA3 -V 1.0 “Control de consumo” y 26PM04-PR117-F-A7V1.0 “Control de lecturas diarias de punto de captación de aguas subterráneas”, está contenida en las actas de visita que se diligencian a través de la herramienta Ontrack. Por lo tanto en la actualizada no se implementan dichos formatos en la operación del procedimiento. Sin embargo a la fecha de este seguimiento no se ha efectuado la actualización del procedimiento. (Rad. 2018IE47782) Fecha de cierre proyectada: Vencida</t>
  </si>
  <si>
    <t>30/ene./2018</t>
  </si>
  <si>
    <t>SEGUIMIENTO SRHS: Está en proceso hasta el próximo 28.02.2018.</t>
  </si>
  <si>
    <t>SEGUIMIENTO SRHS: La acción se encuentra en proceso de ejecución.</t>
  </si>
  <si>
    <t>Acción dependiente de la actividad No. 1.</t>
  </si>
  <si>
    <t>Jhoan Fernando Vidal Patiño</t>
  </si>
  <si>
    <t>Socializar el procedimiento una vez sea aprobado por la Subsecretaría General y de Control Disciplinario.</t>
  </si>
  <si>
    <t>La acción está en proceso de ejecución y corresponde al hallazgo de Auditoría SIG al proceso Evaluación Control y Seguimiento 2017.</t>
  </si>
  <si>
    <t>Actualizar el procedmiento 126PM04-PR117 "Verificación de medidores y validación de reportes de usuarios de agua subterránea objeto de tua" con el fin de suprimir los anexos que no se implementan.</t>
  </si>
  <si>
    <t>Subdirección del Recurso Hídrico y del Suelo</t>
  </si>
  <si>
    <t>NO CONFORMIDAD 1. Incumplimiento del procedimiento 126PM04-PR117 "VERIFICACIÓN DE MEDIDORES Y VALIDACIÓN DE REPORTES DE USUARIOS DE AGUA SUBTERRÁNEA OBJETO DE TUA". Se evidencio que no está usando los formatos 126PM04-PR117-FA3 -V 1.0 “Control de consumo” y 26PM04-PR117-F-A7-V1.0 “Control de lecturas diarias de punto de captación de aguas subterráneas” y el 126PM04-PR117-F-A7-V1.0 “Relación mensual de actividades técnicas” se está usando sin el logo y código vigente.</t>
  </si>
  <si>
    <t>05/sep./2017</t>
  </si>
  <si>
    <t>Seguimiento OCI: La SGCD, en respuesta a la solicitud del caso RF-61268-2-57525 elevado por la Oficina de Control Interno, realizó el ajuste en el aplicativo ISOLUCION de la fecha de cumplimiento para el 30 de agosto de 2019.</t>
  </si>
  <si>
    <t>Seguimiento OCI: Se recomienda que para próximas oportunidades, cualquier modificación sobre las acciones del plan de mejoramiento se solicites antes del cumplimiento de la fecha de ejecución.</t>
  </si>
  <si>
    <t>Seguimiento OCI: Mediante 2019IE153333 la DCA solicitó a la Oficina de Control Interno la ampliación de las fechas de cumplimiento de las acciones establecidas para este hallazgo, que luego de evaluado se encontró justificable la modificación de la fecha de cumplimiento para el 30 de agosto lo cual se solicitó mediante caso RF-61268-2-57525 registrado en la mesa de ayuda.</t>
  </si>
  <si>
    <t>12/jul./2018</t>
  </si>
  <si>
    <t>Una vez actualizado el procedimiento se realizará esta actividad.</t>
  </si>
  <si>
    <t>126PM04-PR53 "Administración de expedientes" se actualizó mediante Resolución 3663 del 26 de diciembre de 2017 .Sin embargo se detectaron debilidades en los lineamientos puesto que corresponden a un instructivo y en los puntos de control que no cumplen con los lineamiento establecidos por la enditada para la elaboración de los documentos, igualmente hay normas a las que no se tienen acceso en el procedimiento. Por lo anterior se considera que se debe verificar y determinar si se requiere el ajustes del procedimiento por corrección o generar una nueva versión, (Rad. 2018IE52521) Fecha de cierre: 31/12/2017 Estado: Vencida</t>
  </si>
  <si>
    <t>30/ago./2019</t>
  </si>
  <si>
    <t>Socializar el procedimiento procedimiento 126PM04-PR53 "Administración de Expedientes" una vez sea actualizado.</t>
  </si>
  <si>
    <t>Seguimiento OCI: Se recomienda que para próximas oportunidades, cualquier modificación se solicite antes del cumplimiento de la fecha de ejecución de la acción.</t>
  </si>
  <si>
    <t>Se realizó la revisión y ajuste del procedimiento 126PM04-PR53 " Administración, custodia y préstamo de Expedientes " a partir del análisis de los cargos y roles de las personas que manejan expedientes y según esto crear puntos de control con el aplicativo de forest, el cual se encuentra en proceso de revisión por la SGCD y cargue, anexo borrador.</t>
  </si>
  <si>
    <t>De acuerdo con la información suministrada el procedimiento en cuestión se remitió a la SGCD a través de correo electrónico para su revisión por lo que se encuentra pendiente cargar la respectiva actualización en Isolucion.</t>
  </si>
  <si>
    <t>el procedimiento 126PM04-PR53 "Administración de Expedientes" se encuentra en flujo de revisión de Subsecretaria General y de Control Disciplinario</t>
  </si>
  <si>
    <t>Realizar la actualización del procedimiento 126PM04-PR53 "Administración de Expedientes" a partir del análisis de los cargos y roles de las personas que manejan expedientes y según esto crear puntos de control con el aplicativo de forest.</t>
  </si>
  <si>
    <t xml:space="preserve">NO CONFORMIDAD 1. Incumplimiento del procedimiento 126PM04-PR53 "ADMINISTRACIÓN DE EXPEDIENTES". El objetivo del procedimiento es administrar pero esto conlleva las actividades de préstamo y custodia de los expedientes y dichas actividades no son identificables en el objetivo. No se tienen documentadas las actividades por medio de las cuales inicia el procedimiento. Las carpetas se encuentran sin rotular no son fácilmente identificables. Las siguientes normas presentan error en el aplicativo Isolucion NTC 4095, NTC 4436 y NTC 15489 DE 2010. Es necesario que el aplicativo Forest permita generar puntos de control para el préstamo de expedientes. (Incumplimiento de los procedimientos, Control de la información documentada numeral 7.5.3.1 NTC ISO 9001:2015; numeral 7.5.3 ISO 14001:2015 y numeral 4.2 NTCGP 1000:2009) </t>
  </si>
  <si>
    <t>23/feb./2017</t>
  </si>
  <si>
    <t>Se dio cumplimiento a la acción. Mediante Resolución 2372 de 2016 "por la cual se niega un permiso de vertimientos y se adoptan otras determinaciones". expedida el 23 de diciembre de 2016.</t>
  </si>
  <si>
    <t>06/feb./2017</t>
  </si>
  <si>
    <t>El 23 de diciembre de 2016, se expide la resolución 2372 de 2016 POR LA CUAL SE NIEGA UN PERMISO DE VERTIMIENTOS Y SE ADOPTAN OTRAS DETERMINACIONES” la cual resuelve de fondo el permiso de vertimiento solicitado por Sociedad Inversiones Sequoia Colombia S.A.S.</t>
  </si>
  <si>
    <t>23/dic./2016</t>
  </si>
  <si>
    <t>Ferney Vicente Arboleda Salazar</t>
  </si>
  <si>
    <t>Emitir un acto administrativo que resuelva de fondo el permiso de vertimiento, solicitado por Sociedad Inversiones Sequoia Colombia S.A.S., declarado reunida la información mediante auto No. 0091.</t>
  </si>
  <si>
    <t>Teniendo en cuenta la ley 1955 de 2019 en su art.13, se procederá a archivar todos los procesos pendientes, dicha tarea estara culminada a 31 de diciembre de 2019.</t>
  </si>
  <si>
    <t>Seguimiento OCI: Mediante radicado 2019IE30016 se solicitó a la SGCD la modificación de la fecha de cumplimiento al 31 de Diciembre de 2019. Así mismo, mediante correo del 25 de abril de 2019 se reiteró la solicitud de modificación de la fecha de cumplimiento.</t>
  </si>
  <si>
    <t>14/ene./2019</t>
  </si>
  <si>
    <t>A la fecha se han tramitado y emitido un total de 114 Actos Administrativos. Igualmente mediante memorando con radicado 2019IE08662, la SCASP solicita a la OCI ampliación de la fecha de cumplimiento de la acción hasta el 31 de diciembre de 2019.</t>
  </si>
  <si>
    <t>La SCASP solicitó la ampliación del plazo de la acción “Elaborar e implementar un plan de trabajo jurídico para descongestionar los procesos con relación a los permisos de vertimientos competencia de la SCASP” mediante radicado 2018IE33863 hasta el 31 de diciembre de 2018. Sin embargo la OCI solicita remitir cronograma de trabajo que sustente el plazo solicitado y sobre el cual se evalúe el avance de la acción. Una vez la dependencia remita la información solicitada se evaluará la pertinencia de otorgar la extensión del tiempo para el cumplimento de la acción. (Rad. 2018IE54429) Fecha de Cierre: 31/12/2017 Estado: Vencida</t>
  </si>
  <si>
    <t>A la fecha se han tramitado y emitido un total de 52 Actos Administrativos.</t>
  </si>
  <si>
    <t>De acuerdo con la información suministrada en la base de datos sobre la cual se realiza la verificación, se evidencia que se han resuelto con los respectivos actos administrativos un total de 34 procesos y se encuentran pendiente 177, tal y como se evidencia en el anexo a este seguimiento.</t>
  </si>
  <si>
    <t>A la fecha se han tramitado y emitido un total de 46 Actos Administrativos.</t>
  </si>
  <si>
    <t>La SCASP solicita el ampliar el plazo para el cumplimiento de la acción mediante memorando 2017IE184486. La OCI otorga ampliar el plazo a 31 diciembre de 2017.</t>
  </si>
  <si>
    <t>13/jun./2017</t>
  </si>
  <si>
    <t>Se verifica la base de datos de los 210 procesos sobre los cuales se han resuelto 9 y se identificaron 2 que no están contemplados en la base de datos inicial como son los expedientes SDA-05-2007-1181 y SDA-05-2015-4805. Pendiente: Verificar los actos administrativos que resuelvan los procesos relacionados en el plan de descongestión. Se anexa base de datos verificada sobre la cual se efectuará la próxima revisión.</t>
  </si>
  <si>
    <t>12/jun./2017</t>
  </si>
  <si>
    <t>A la fecha se han tramitado y emitido un total de 12 Actos Administrativos.</t>
  </si>
  <si>
    <t>Se elaboró la relación de los 210 procesos de solicitud de vertimientos a los cuales se buscará dar trámite según los tiempos establecidos en el Plan de Trabajo elaborado por el equipo Jurídico de la SCASP. Este Plan de Trabajo y la relación de los procesos se remitió a la OCI mediante memorando con radicado No. 2017IE78666 del 3 de mayo de 2017. De igual manera se autorizó por parte de la OCI la modificación de la fecha de cierre de la acción por medio de memorando con radicado No. 2017IE80073 del 4 de mayo de 2017.</t>
  </si>
  <si>
    <t>04/may./2017</t>
  </si>
  <si>
    <t>SEGUIMIENTO OCI (Corrección del radicado del seguimiento anterior) : La SCASP solicita la prórroga de la acción mediante radicado 2017IE78666. Tendiendo en cuenta los procesos identificados en el plan de trabajo para descongestionar, se otorga el plazo a 30 de septiembre de 2017. Se adjunta el plan de trabajo y la base de datos de los 210 procesos que serán objeto de evaluación para evaluar el cumplimiento de la acción.</t>
  </si>
  <si>
    <t>SEGUIMIENTO OCI: La SCASP solicita la prórroga de la acción mediante radicado 2017IE75997. Tendiendo en cuenta los procesos identificados en el plan de trabajo para descongestionar, se otorga el plazo a 30 de septiembre de 2017. Se adjunta el plan de trabajo y la base de datos de los 210 procesos que serán objeto de evaluación para evaluar el cumplimiento de la acción.</t>
  </si>
  <si>
    <t>Se informa que se ha avanzado en la identificación de los trámites de permisos de vertimientos a los cuales se requiere atender en coordinación con el profesional jurídico responsable y corresponden a aproximadamente 210 solicitudes de permisos de vertimientos. La OCI solicita a la SCASP que se realice la reformulación de la acción adjuntando el plan de trabajo jurídico para descongestionar los procesos.</t>
  </si>
  <si>
    <t>Elaborar e implementar un plan de trabajo jurídico para descongestionar los procesos con relación a los permisos de vertimientos compentencia de la SCASP.</t>
  </si>
  <si>
    <t>No conformidad No. 2.4.2 "Radicado No. 2016EE26657 del 11/02/16 que corresponde al auto No. 0091 que declara reunida toda la información para decidir el trámite de permiso de vertimientos de la sociedad Inversiones Sequoia Colombia S.A.S., se encuentra en estado vencido, pendiente de asignar. El procedimiento establece que con veinte (20) días, contados a partir de la emisión del auto de reunida toda la información se emite la resolución que otorga o niega el permiso. Sin embargo han pasado más de siete meses."</t>
  </si>
  <si>
    <t>09/dic./2016</t>
  </si>
  <si>
    <t>De acuerdo con la información suministrada no se ha efectuado la actualización del procedimiento 126PM04-PR10 “Programa de Autorregulación Ambiental para Fuentes Móviles” por cuanto está en proceso la normatividad que regula el Decreto 174 de 2006. Se recomienda evaluar la pertinencia de replantear las acciones formuladas en el plan de mejoramiento. (Rad. 2018IE52408) Fecha de cierre: 31/12//2017 Estado: Vencida</t>
  </si>
  <si>
    <t>Una vez se efectúe la actualización del procedimiento 126PM04-PR10: Programa de Autorregulación Ambiental para Fuentes Móviles, se debe dar cumplimiento a esta actividad.</t>
  </si>
  <si>
    <t>La SCAAV solicita la reformulación de la acción mediante radicado No. 2017IE178811 consistente en ampliar la fecha de terminación a 31 de diciembre de 2017. Teniendo en cuenta que desde la SGCD se están coordinando las actualizaciones de los procedimientos de todos los procesos de la SDA a 31 de dicimebre de 2017 se otorga la extensión del plazo. Sin embargo, es importante anotar que independientemente de la expedición de normatividad por las entidades correspondientes la SDA debe garantizar la oportuna atención de las peticiones de los usuarios</t>
  </si>
  <si>
    <t>El procedimiento 26PM04-PR10 "Programa de Autorregulación Ambiental para Fuentes Móviles" no ha sido actualizado por las razones expuestas en el seguimiento a la actividad No.1.</t>
  </si>
  <si>
    <t>No habrá capacitación hasta que no se apruebe el procedimiento.</t>
  </si>
  <si>
    <t>No se reporta avance de la actividad en Isolucion.</t>
  </si>
  <si>
    <t>31/dic./2017</t>
  </si>
  <si>
    <t>Realizar capacitación a los servidores técnicos y jurídicos que tienen ingerencia en el proceso 26PM04-PR10: Programa de Autorregulación Ambiental para Fuentes Móviles, para mejorar calidad en los productos.</t>
  </si>
  <si>
    <t>Se evidencia planilla de control de radicados ingresados en 2017 al programa de Autorregulación con un total de 87 procesos. Sin embargo no se identifica el radicado con el cual se responde al usuario, por lo que no se puede establecer la trazabilidad y estado de cada uno de los procesos. Se recomienda incluir la información pertinente que permita monitorear la oportunidad en las respuestas a los trámites de autorregulación.</t>
  </si>
  <si>
    <t>Se adjunta planilla de control de radicados ingresados en 2017 al programa de Autorregulación.</t>
  </si>
  <si>
    <t>Se diseño plantilla denominada " Nº DE PROCESOS FOREST 2017 AUTORREGULACIÓN AMBIENTAL" como herramienta de control y monitoreo de las respuestas a dichos trámites. Sin embargo se identificó que: • la matriz no se diligencia en su totalidad por lo que no se puede establecer la trazabilidad y estado de cada uno de los procesos. • Se identificaron tramites que corresponden a la obligatoriedad de las empresas del envío de documentos y por lo tanto no se emite una respuesta, pero se concluye que aún así se requiere una respuesta oficial por parte de la SDA de que se recibieron los documentos satisfactoriamente.• Se identificaron trámites como CEMEX COLOMBIA y CEMEX ADMINISTRACIONES ingresados desde junio de 2016 y a la fecha no se ha finalizado. a partir de lo anterior se concluye que la acción no ha sido eficaz y se solicita remitir su reformulación.</t>
  </si>
  <si>
    <t>Se adjunta plantilla de seguimiento y control de los trámites de autorregulación.</t>
  </si>
  <si>
    <t>Diseñar una plantilla de control de de entradas y salidas de los trámites de autorregulación, que permita monitorear la oportunidad en las respuestas a dicho trámite.</t>
  </si>
  <si>
    <t>La actualización del procedimiento 126PM04-PR10: Programa de Autorregulación Ambiental para Fuentes Móviles, se encuentra en proceso.</t>
  </si>
  <si>
    <t>No se ha efectuado la actualización del procedimiento 126PM04-PR10 "Programa de Autorregulación Ambiental para Fuentes Móviles" por cuanto se está adelantando la actualización de las normas regulatorias del orden nacional,como Resolución 601 de 2006, Resolución 610 de 2010 “Por la cual se modifica la Resolución 601 del 4 de abril de 2006”, entre otras. Teniendo en cuenta que el plazo máximo que tiene el Ministerio de Ambiente es el 4/08/2017 para emitir la nueva norma, la OCI solicita a la SCAVV reformular esta acción.</t>
  </si>
  <si>
    <t>Por razones de revisión y actualización de las normas regulatorias del orden nacional, el Ministerio de Ambiente viene trabajando en la modificación de las siguientes normas: Resolución 601 de 2006: Por la cual se establece la Norma de Calidad del Aire o Nivel de Inmisión, para todo el territorio nacional en condiciones de referencia, y la Resolución 610 de 2010 “Por la cual se modifica la Resolución 601 del 4 de abril de 2006”. En dichas modificaciones viene participando la SDA-SCAAV. Ello implica obligatoriamente, que se debe modificar el programa de autorregulación a nivel nacional y por ende en el Distrito; dado que la SDA viene trabajando conjuntamente con el Ministerio, sabe la orientación y perspectiva de las modificaciones, por ello en asocio con Transmilenio y Secretaría de Movilidad, están efectuando mesas de trabajo orientadas a modificar básicamente las normas Distritales vigentes en materia de autorregulacion: * Decreto 174 de 2006 (Mayo 30) "Por medio del cual se adoptan medidas para reducir la contaminación y mejorar la calidad del Aire en el Distrito Capital" * Resolución 1869 de 2006 "Por la cual se adoptan los términos de referencia del Programa de Autorregulación Ambiental aplicable dentro del perímetro urbano del Distrito Capital" *Resolución 2823 de 2006. "Por la cual se modifica la Resolución 1869 de 2006 en el Artículo 4 correspondiente a obligaciones de las empresas". Dado lo anterior, no tiene sentido modificar ahora el procedimiento, puesto que el plazo máximo que tiene el Ministerio de Ambiente es el 4/08/2017 para emitir la nueva norma.</t>
  </si>
  <si>
    <t>Adecuar y actualizar el procedimiento 126PM04-PR10: Programa de Autorregulación Ambiental para Fuentes Móviles, para eliminar actividades innecesarias</t>
  </si>
  <si>
    <t xml:space="preserve">NO CONFORMIDAD 2.4.2   (126PM04-PR10): Se evidenció la entrega no oportuna de productos de los procedimientos auditados como se presenta en el Anexo 1-No conformidad 2.4.2. • Procedimiento 126PM04-PR10: En la revisión del expediente SDA-02-2015-156 METROBUS S.A. se otorgó el permiso 10 meses después de la solicitud realizada el 4/11/2015. Se evidenció un reproceso de 23 revisiones del mismo Acto Administrativo hasta su aprobación final. En la revisión del Expediente SDA-02-2014-2340 Empresa Concretos Argos S.A. la fecha de solicitud del Programa es de 22/04/2014 y la Resolución se emitió el 22/07/2015. Este trámite tuvo 15 revisiones hasta su aprobación. </t>
  </si>
  <si>
    <t>15/nov./2016</t>
  </si>
  <si>
    <t>Se dio cumplimiento a la acción y como se evidencia en el acta de reunión del día 21 de noviembre de 2016 se socializó al equipo de la SRHS el procedimiento 126PM04-PR57, "Gestión metrológica para el monitoreo y control de la calidad de los recursos naturales en el D.C"</t>
  </si>
  <si>
    <t>16/feb./2017</t>
  </si>
  <si>
    <t>Acción cumplida</t>
  </si>
  <si>
    <t>22/dic./2016</t>
  </si>
  <si>
    <t>Se realizó la socialización del procedimiento de metrología 126PM04-PR57, como se observa en el acta del 21 de noviembre de 2016.</t>
  </si>
  <si>
    <t>Anibal Torres Rico</t>
  </si>
  <si>
    <t>Socializar el procedimiento 126PM04-PR57, "Gestión metrológica para el monitoreo y control de la calidad de los recursos naturales en el D.C", con los técnicos encargados del manejo de los equipos topográficos</t>
  </si>
  <si>
    <t>Se cuenta con un rublo contemplado para los trámites pertinentes para la calibración y mantenimiento de los equipos en la SRHS,</t>
  </si>
  <si>
    <t>SEGUIMIENTO SRHS: La SRHS solicitó la pertinencia de la reformulación de esta acción mediante Rad. No. 2018IE302896 del 19.12.2018, reiterada mediante Rad. No. 2019IE25426 del 31.01.2019. Así las cosas, mediante Rad. No. 2019IE29979 del 05.02.2019, la OCI comunica a la SGCD sobre la viabilidad de los ajustes propuestos por la SRHS de extender el plazo de esta acción hasta el 30 de junio de 2019, y le solicita comunique a la misma OCI cuando estos ajustes se registren en el aplicativo ISOLUCION.</t>
  </si>
  <si>
    <t>De acuerdo con la información reportada en Isolucion en octubre de 2017, la SDA inició una única contratación para la calibración y mantenimiento de los equipos de topografía de la Subdirección de Recurso Hídrico y del Suelo y de la Subdirección de Ecourbanismo y Ruralidad. Sin embargo, no se determina el estado del proceso contractual. Por otra parte se encuentra pendiente la creación de las hojas de vida de los equipos operados por la SRHS. (Rad. 2018IE47782) Fecha de cierre:31/03/2018 Estado: Abierta en términos</t>
  </si>
  <si>
    <t>21/mar./2018</t>
  </si>
  <si>
    <t>Con radicado 2018IE02476 de fecha 05/01/2018, la doctora SANDRA ESPERANZA VILLAMIL MUÑOZ, Jefe de la OCI, responde la solicitud de modificación de acciones en el aplicativo Isolucion, hechas con radicado 2017IE266614 por parte de la SRHS, modificando la fecha de cierre y fecha de compromiso de la acción 560 a 31/03/2018.</t>
  </si>
  <si>
    <t>SEGUIMIENTO SRHS: Está en proceso hasta el próximo 31.03.2018</t>
  </si>
  <si>
    <t>SEGUIMIENTO SRHS: Está en proceso hasta el próximo 31.03.20187.</t>
  </si>
  <si>
    <t>02/ene./2018</t>
  </si>
  <si>
    <t>La SRHS solicita el plazo para el cumplimiento de la acción mediante memorando 2017IE266614 cuyas justificaciones se relacionan en formato de reformulación adjunto al memorando. La OCI otorga la extensión del plazo a 31 de marzo de 2018.</t>
  </si>
  <si>
    <t>De acuerdo con la información suministrada se está adelantando el proceso precontractual para la realizar la contratación de calibración y mantenimiento de los equipos de topografía de la SRHS y de la SER.</t>
  </si>
  <si>
    <t>SEGUIMIENTO SRHS: Con fundamento en el principio de economía, la SDA tomó la decisión de comenzar una (1) única contratación para la calibración y mantenimiento de los equipos de topografía de la SRHS y de la SER. De esta manera, el proceso se encuentra en etapa precontractual con elaboración de estudios previos.</t>
  </si>
  <si>
    <t>12/jul./2017</t>
  </si>
  <si>
    <t>La SRHS solicita ampliar el plazo de la acción a 30 de noviembre de 2017, mediante memorando 2017IE126660. Teniendo en cuenta que en el área se han presentado alto volumen de movimientos directivos, que no se disponía con los recursos competentes, necesarios y suficientes para adelantar las revisiones y actualizaciones de los documentos y acciones y que la contratación de personal suficiente y competente tuvo lugar desde comienzo de enero a finales de abril de 2017, se otorga la prórroga hasta el 30 de noviembre de 2017.</t>
  </si>
  <si>
    <t>11/jul./2017</t>
  </si>
  <si>
    <t>La SRHS mediante memorando con Rad. 2017IE126660 del 07.07.2017 solicita a la OCI la pertinencia de la reformulación de esta acción, de conformidad con el procedimiento 126PE01-PR05 -F-1-V10.</t>
  </si>
  <si>
    <t>De acuerdo con la información suministrada no se presentan avances en la acción.</t>
  </si>
  <si>
    <t>27/feb./2017</t>
  </si>
  <si>
    <t>La SRHS solicita la prorroga de la acción No 560 mediante memorando 2017IE32548. La OCI concede la prórroga de la fecha de cierre hasta el 31 de mayo de 2017.</t>
  </si>
  <si>
    <t>La SRHS solicita la prorroga de la acción No 590 mediante memorando 2017IE32548. La OCI concede la prórroga de la fecha de cierre hasta el 31 de mayo de 2017.</t>
  </si>
  <si>
    <t>Se solicito la contratación el año pasado pero la Subdirección Contractual lo devolvió a finales de diciembre de 2016, para cambiar las cotizaciones razón por la cual no fue posible su contratación. Para el año 2017 se tienen los estudios previos con sus respectivas cotizaciones y se solicitó la inclusión del contrato en el plan de contratación 2017 y se esta a la espera de la aprobación del mismo. Se solicitó la ampliación de la fecha de cumplimiento para el 30 de abril de 2017 en atención a que la DCA no ha contestado por lo que se sugiere revisar el expediente, Memorando 2017IE32548.</t>
  </si>
  <si>
    <t>Se está realizando el trámite de contratación del mantenimiento, ajuste y calibración de los equipos.</t>
  </si>
  <si>
    <t>Se realizará los trámites pertinentes para la calibración y mantenimiento de los equipos.</t>
  </si>
  <si>
    <t>La SRHS realizó un seguimiento a los equipos que se encuentran a cargo de la misma encontrando: 1. Equipos totales por la SRHS (Se adjunta inventario suministrado por almacén) 2. Equipos totales para dar de baja - NINGUNO 3. Equipos en Uso - 2 (Elemento 2100014012 y 2100014013 del inventario) Así mismo, se informa que dentro del inventario de la SRHS se encuentran tres equipos que no hacen parte de la Subdirección, los cuales fueron cargados a los funcionarios que en su momento pertenecieron a esta Subdirección. Los cuales son: - Elemento 2070100001 Sistema de aeronave piloteada "DRON" se encuentra a cargo del funcionario JOSE FABIAN CRUZ HERRERA. (Equipo de la DCA o SCAAV) - Elemento 2100011032 Estación meteorológica marca Davis se encuentra a cargo de la funcionaria MARIA DEL PILAR RODRIGUEZ ORTIZ (Equipo de SCAAV) - Elemento 2100011032 Estación meteorológica marca Davis se encuentra a cargo de la funcionaria MARIA ALICIA ACUÑA BUITRAGO (Equipo de SCAAV) Adicionalmente informo que contamos con 3 equipos sin calibración los cuales no se encontraran en el sistema hasta tanto no se calibren. - Elemento 2100030005 Estación topografica marca topcon ref. ES-102. - Elemento 2100014002 Fotoionizador - Entryrae 2000 - con motor - Elemento 2100014003 Explosimetro marca orion</t>
  </si>
  <si>
    <t>Se verificó que equipos se enncuentran en uso para el cargue de la HV de la SRHS</t>
  </si>
  <si>
    <t>Con radicado 2018IE02476 de fecha 05/01/2018, la doctora SANDRA ESPERANZA VILLAMIL MUÑOZ, Jefe de la OCI, responde la solicitud de modificación de acciones en el aplicativo Isolucion, hechas con radicado 2017IE266614, por parte de la SRHS modificando la fecha de cierre y fecha de compromiso de la acción 560 a 31/03/2018.</t>
  </si>
  <si>
    <t>SEGUIMIENTO SRHS: Está en proceso hasta el próximo 31.03.2018.</t>
  </si>
  <si>
    <t>Con el fin de verificar la creación de las Hojas de Vida de los equipos la OCI solicita una relación de los equipos a cargo de la SRHS. Tener en cuenta que la hojas de vida deben estar cargadas en Isolución, tal y como se evidenció con la Estaciones de Topografía.</t>
  </si>
  <si>
    <t>SEGUIMIENTO SRHS: Después de varias solicitudes al profesional a cargo de gestionar, analizar y revisar las actuaciones en el tema de minería (coordinador), envía desde el correo oficial jose.reyes@ambientebogota.gov.co la ficha técnica del equipo a cargo de la SRHS, la cual se adjunta.</t>
  </si>
  <si>
    <t>Se debe coordinar con OCI para la verificación de dicha actividad. Las hojas de vida las tiene el coordinador de Minería.</t>
  </si>
  <si>
    <t>Se crearon las hojas de vida por el personal responsable del tema.</t>
  </si>
  <si>
    <t>Crear Hoja de Vida de los equipos.</t>
  </si>
  <si>
    <t>NO CONFORMIDAD 2.4.1. No se evidenciaron registros de calibración vigente para los equipos utilizados en la ejecución de los procedimientos auditados. Equipos: • Estación Topográfica. Marca TOPCON. Modelo ES105. Serial PS1652. Placa de Inventario 411321 y • 7136 GPS STONEX - WALKER II -S0801100908- 7136 SRHS-GRUPO DE HIDROCARBUROS</t>
  </si>
  <si>
    <t>10/nov./2016</t>
  </si>
  <si>
    <t>El procedimiento 126PM04PR109 "Seguimiento a Planes de Saneamiento y Manejo de Vertimientos" será actualizado en el segundo semestre de la vigencia 2019 hasta tanto no se actualice no se socializará</t>
  </si>
  <si>
    <t>No se evidenciaron avances en la actualización del procedimiento 126PM04PR109 "Seguimiento a Planes de Saneamiento y Manejo de Vertimientos” en el aplicativo Isolución. La acción relacionada con la socialización del procedimiento se efectuará una vez se actualice el procedimiento. (Rad. 2018IE47782) Fecha de terminación: 31/03/2018 Estado: Abierta en términos</t>
  </si>
  <si>
    <t>SEGUIMIENTO SRHS: Con radicado 2018IE02476 de fecha 05/01/2018, la OCI responde la solicitud de modificación de la acción 558, hecha por la SRHS con radicado 2017IE266614, modificando la fecha de cierre y fecha de compromiso a 31/03/2018.</t>
  </si>
  <si>
    <t>Una vez aprobado el procedimiento se realizará la respectiva socialización.</t>
  </si>
  <si>
    <t>La SRHS mediante memorando con Rad. 2017IE126660 solicita a la OCI la pertinencia de la reformulación de esta acción, de conformidad con el procedimiento 126PE01-PR05 -F-1-V10. NOTA ACLARATORIA. Los soportes corresponden a los mismos registros publicados en su Actividad 1 el 11.07.2017.</t>
  </si>
  <si>
    <t>La SRHS solicita la prorroga de la acción No 558 mediante memorando 2017IE32548. La OCI concede la prórroga de la fecha de cierre hasta el 31 de marzo de 2017</t>
  </si>
  <si>
    <t>La SRHS solicita la prorroga de la acción No 590 mediante memorando 2017IE32548. La OCI concede la prórroga de la fecha de cierre hasta el 31 de marzo de 2017.</t>
  </si>
  <si>
    <t>Se realizará la socilización del procedimiento en el momento que se termine la actualización de este. Sin embargo se hizo la recomendación del uso de los formatos definidos en el procedimiento.</t>
  </si>
  <si>
    <t>Realizar socialización y divulgación del procedimiento y uso de los formatos definidos en éste.</t>
  </si>
  <si>
    <t>El procedimiento 126PM04PR109 "Seguimiento a Planes de Saneamiento y Manejo de Vertimientos" será actualizado en el segundo semestre de la vigencia 2019</t>
  </si>
  <si>
    <t>se corrige el comentario anterior: SEGUIMIENTO SRHS: Con radicado 2018IE02476 de fecha 05/01/2018, la OCI responde la solicitud de modificación de la acción 558, hecha por la SRHS con radicado 2017IE266614, modificando la fecha de cierre y fecha de compromiso a 31/03/2018</t>
  </si>
  <si>
    <t>SEGUIMIENTO SRHS: Con radicado 2018IE31603 la OCI responde la solicitud de modificación de la acción 555, hecha por la SRHS con radicado 2017IE266614, modificando la fecha de cierre y fecha de compromiso a 31/03/2018.</t>
  </si>
  <si>
    <t>A la fecha de este seguimiento no se ha enviado a flujo de revisión y aprobación del procedimiento por cuanto se encuentra en proceso de revisión por parte del equipo de trabajo de la SRHS y aprobación por parte del responsable del proceso.</t>
  </si>
  <si>
    <t>Se complementa el seguimiento del 06.06.2017, en el sentido de que la SRHS mediante memorando con Rad. 2017IE126660 del 07.07.2017 solicita a la OCI la pertinencia de la reformulación de esta acción, de conformidad con el procedimiento 126PE01-PR05 -F-1-V10.</t>
  </si>
  <si>
    <t>06/jul./2017</t>
  </si>
  <si>
    <t>Con el fin de dar cumplimiento a la acción No. 558, se llevó a cabo inicialmente una reunión los días 18 y 23 de mayo de 2017 con Adriana Rodriguez (responsable de la racionalización de trámites) y el enlace SIG de la SRHS, con el objetivo de adelantar una debida articulación entre los procesos, procedimientos y racionalización, automatización y optimización de trámites. Posteriormente, el día 31 de mayo del presente año, se realizó otra reunión para planear las mesas de trabajo y hacer la revisión de los procedimientos y la racionalización de los tramites de la SRHS, y de esta manera revisar de forma ordenada y articulada dichos procedimientos. Dando cumplimiento a las mesas de trabajo planeadas inicialmente, se ejecutó una mesa de trabajo con el grupos de aguas superficiales el día 22 de junio, en la cual quedó como compromiso que el grupo debía revisar los procedimientos identificados a cargo del grupo incluido este y enviar los respectivos comentarios. Por otro lado, se solicitó mediante el memorando 2017IE119838 modificación de las fechas de cierre de esta acción hasta el 30 de septiembre de 2017 y mediante el memorando: 2017IE122203, la OCI concede la modificación.</t>
  </si>
  <si>
    <t>La SRHS solicita la prorroga de la acción No 558 mediante memorando 2017IE32548. La OCI concede la prórroga de la fecha de cierre hasta el 31 de marzo de 2017.</t>
  </si>
  <si>
    <t>Se realizó los trámites correspondientes para que el flujograma se pueda descargar. Así que a la fecha se puede hacer dicha actividad. En cuanto a la actualización del procedimiento se realizo la reunión con los profesionales del tema y se viene ajustando para iniciar la revisón nuevamente con estos.</t>
  </si>
  <si>
    <t>Actualziar el procedimiento 126PM04PR109 "Seguimiento a Planes de Saneamiento y Manejo de Vertimientos", incluyendo flujograma, y definición de las actas de visita de seguimiento técnico a Planes de Saneamiento y Manejo de Vertimientos.</t>
  </si>
  <si>
    <t>OBSERVACION 2.3.4 (126PM04PR109 "Seguimiento a Planes de Saneamiento y Manejo de Vertimientos") Se evidenciaron debilidades en la documentación y ejecución de los procedimientos auditados: • El Flujograma no descarga. • No se evidenció la implementación de "Acta de visita de seguimiento técnico a Planes de Saneamiento y Manejo de Vertimientos" /126PM04-PR109-F-A3-V-2.0). De acuerdo con la información suministrada por los auditados, el formato no se adecua a las necesidades de la información que se levanta en las visitas de seguimiento, por lo que diseñaron otro documento denominado "Ficha de identificación de puntos de descarga" el cual no está estandarizado en el Sistema Integrado de Gestión.</t>
  </si>
  <si>
    <t>El procedimiento 126PM04PR46 "Control y Vigilancia en materia de vertimientos" será actualizado en el segundo semestre de la vigencia 2019 hasta tanto no se actualice no se socializará</t>
  </si>
  <si>
    <t>No se evidenciaron avances en la actualización del procedimiento 126PM04PR109 "Seguimiento a Planes de Saneamiento y Manejo de Vertimientos” en el aplicativo Isolución. (Rad. 2018IE47782). Fecha de terminación: 31/03/2018 Estado: Abierta en términos</t>
  </si>
  <si>
    <t>22/mar./2018</t>
  </si>
  <si>
    <t>SEGUIMIENTO SRHS: Con radicado 2018IE02476 de 05/01/2018, la OCI, responde la solicitud realizada por la SRHS modificando la fecha de cierre y fecha de compromiso de la acción 557 a 31/03/2018.</t>
  </si>
  <si>
    <t>Una vez se apruebe el procedimiento se efectuará la respectiva socialización.</t>
  </si>
  <si>
    <t>La SRHS mediante memorando con Rad. 2017IE126660 solicita a la OCI la pertinencia de la reformulación de esta acción, de conformidad con el procedimiento 126PE01-PR05 -F-1-V10. NOTA ACLARATORIA. Los soportes corresponden a los mismos 3 registros publicados en el seguimiento de la Actividad 1 de esta misma acción el 11.07.2017.</t>
  </si>
  <si>
    <t>La SRHS solicita la prorroga de la acción No 557 mediante memorando 2017IE32548. La OCI concede la prórroga de la fecha de cierre hasta el 31 de marzo de 2017.</t>
  </si>
  <si>
    <t>El procedimiento 126PM04PR46 "Control y Vigilancia en materia de vertimientos" será actualizado en el segundo semestre de la vigencia 2019</t>
  </si>
  <si>
    <t>La SRHS mediante memorando con Rad. 2017IE126660 solicita a la OCI la pertinencia de la reformulación de esta acción, de conformidad con el procedimiento 126PE01-PR05 -F-1-V10.</t>
  </si>
  <si>
    <t>10/jul./2017</t>
  </si>
  <si>
    <t>Con el fin de dar cumplimiento a la acción No. 557, se llevó a cabo inicialmente una reunión los días 18 y 23 de mayo de 2017 con Adriana Rodriguez (responsable de la racionalización de trámites) y el enlace SIG de la SRHS, con el objetivo de adelantar una debida articulación entre los procesos, procedimientos y racionalización, automatización y optimización de trámites. Posteriormente, el día 31 de mayo del presente año, se realizó otra reunión para planear las mesas de trabajo y hacer la revisión de los procedimientos y la racionalización de los tramites de la SRHS, y de esta manera revisar de forma ordenada y articulada dichos procedimientos. Dando cumplimiento a las mesas de trabajo planeadas inicialmente, se ejecutó una mesa de trabajo con el grupos de las Cuencas (Fucha, Tunjuelo y Salitre-Torca) e Hidrocarburos e 06 de julio de 2017, en la cual quedó como compromiso que el grupo debía reunirse con el enlace SIG de la SRHS y revisar los procedimientos identificados a cargo del grupo incluido este y enviar los respectivos comentarios. Se tiene previsto de acuerdo al nuevo plan de trabajo, tener lista estas correcciones a finales del mes de septiembre.</t>
  </si>
  <si>
    <t>Se solicitó la ampliación de la fecha de cumplimiento para el 31 de marzo de 2017 en atención a que la DCA no ha contestado por lo que se sugiere revisar el expediente, Memorando 2017IE32548.</t>
  </si>
  <si>
    <t>Actualziar el procedimiento 126PM04PR46 "Control y Vigilancia en materia de vertimientos", incluyendo flujograma, en el numeral 10, correspondiente a la "DESCRIPCIÓN DEL PROCEDIMIENTO", en la actividad 9, se necesita solicitar un ajuste por corrección, donde se pueda añadir el rol de "Profesional técnico responsable" y definición de las actas de visita.</t>
  </si>
  <si>
    <t>OBSERVACION 2.3.4 (126PM04PR46 "Control y Vigilancia en materia de vertimientos"). Se evidenciaron debilidades en la documentación y ejecución de los procedimientos auditados: - El Flujograma no descarga. - Se estableció como responsable de la actividad No.9 consistente en revisar y dar "visto bueno" a los documentos tales como; conceptos técnicos, comunicación oficial interna o externa o inforemes de gestión, al "profesional técnico de apoyo" cuando es el "profesional técnico responsable". - Se evidenció el uso de copias no controladas de actas de visitas técnicas. • Acción No. 512 Auditoría Interna 2015_Procedimientos Recurso Hídrico de la SDA: Procedimiento 126PM04-PR46 “Control y vigilancia en materia de vertimientos” I.Existen algunas debilidades en el procedimiento, como por ejemplo, no incluir el origen o nombre completo de las normas o información actualizada o publicarlas sin firma, incluir responsabilidades en contra de la normatividad vigente, incluir definiciones que no se utilizan en el procedimiento , no incluir información o anexos incompletos o incluir errores de ortografía. II. No se evidenció, encontró o aportó el resgistro de la actividad 3 denominado " cronograma" de trabajo, en la visita de auditoría, razón por la cual no se pudo verificar”. (se unifican acciones 557 y 512).</t>
  </si>
  <si>
    <t>Esta acción queda suspendida por: Se manifiesta que con ocasión a la expedición de la Ley 1955 de 2019 “Por el cual se expide el Plan Nacional de Desarrollo 2018-2022. “Pacto por Colombia, Pacto por la Equidad”, en sus artículos 13° y 14°, se modificaron las situaciones y exigencias ambientales en materia de vertimientos. Que, en vista de lo anterior, la Dirección Legal Ambiental de la Secretaría Distrital de Ambiente; expidió el concepto No. 000021 de 10 de junio de 2019; en el cual se manifiesta que se ha presentado una derogatoria tácita de los artículos 5 y 9 de la Resolución SDA 3957 de 2009, no siendo exigible por parte de la Secretaría desde la fecha en mención el permiso de vertimientos al alcantarillado. (…)”. Esto representa un conflicto frente a la programación y ejecución de la meta de atención 1846 permisos de vertimientos, toda vez que aproximadamente un 80% de los tramites de permiso de vertimientos en la SRHS son a red de alcantarillado.</t>
  </si>
  <si>
    <t>No se evidenciaron avances en la actualización del procedimiento 126PM04PR109 "Seguimiento a Planes de Saneamiento y Manejo de Vertimientos” en el aplicativo Isolución. (Rad. 2018IE47782). Fecha de Cierre: 31/03/2018 Estado: Abierta en términos</t>
  </si>
  <si>
    <t>SEGUIMIENTO SRHS: Con radicado 2018IE31603 la OCI responde la solicitud la SRHS modificando la fecha de cierre y fecha de compromiso de la acción, a 31/03/2018.</t>
  </si>
  <si>
    <t>SEGUIMIENTO SRHS: La SRHS solicitó su reformulación mediante Rad. No. 2017IE266614 del 28.12.2017, se está a la espera de su respuesta por parte de la OCI.</t>
  </si>
  <si>
    <t>La SRHS mediante memorando con Rad. 2017IE126660 solicita a la OCI la pertinencia de la reformulación de esta acción, de conformidad con el procedimiento 126PE01-PR05 -F-1-V10. NOTA ACLARATORIA. Los soportes corresponden a los mismos 3 registros publicados en el seguimiento de la Actividad 1 de esta misma Acción el 11.07.2017.</t>
  </si>
  <si>
    <t>La SRHS solicita la prorroga de la acción No 555 mediante memorando 2017IE32548. La OCI concede la prórroga de la fecha de cierre hasta el 31 de marzo de 2017.</t>
  </si>
  <si>
    <t>Socializar el procedimiento con el personal de la dependencia.</t>
  </si>
  <si>
    <t>Esta acción queda suspendida: Se manifiesta que con ocasión a la expedición de la Ley 1955 de 2019 “Por el cual se expide el Plan Nacional de Desarrollo 2018-2022. “Pacto por Colombia, Pacto por la Equidad”, en sus artículos 13° y 14°, se modificaron las situaciones y exigencias ambientales en materia de vertimientos. Que, en vista de lo anterior, la Dirección Legal Ambiental de la Secretaría Distrital de Ambiente; expidió el concepto No. 000021 de 10 de junio de 2019; en el cual se manifiesta que se ha presentado una derogatoria tácita de los artículos 5 y 9 de la Resolución SDA 3957 de 2009, no siendo exigible por parte de la Secretaría desde la fecha en mención el permiso de vertimientos al alcantarillado. (…)”. Esto representa un conflicto frente a la programación y ejecución de la meta de atención 1846 permisos de vertimientos, toda vez que aproximadamente un 80% de los tramites de permiso de vertimientos en la SRHS son a red de alcantarillado. Por lo anterior se entiende que a partir del 27 mayo del 2019 no se tramitarán solicitudes de permiso de vertimientos a red de alcantarillado, aspecto que impacta en gran medida la magnitud de la meta inicialmente propuesta.</t>
  </si>
  <si>
    <t>Con el fin de dar cumplimiento a la acción No. 555, se llevó a cabo inicialmente una reunión los días 18 y 23 de mayo de 2017 con Adriana Rodriguez (responsable de la racionalización de trámites) y el enlace SIG de la SRHS, con el objetivo de adelantar una debida articulación entre los procesos, procedimientos y racionalización, automatización y optimización de trámites. Posteriormente, el día 31 de mayo del presente año, se realizó otra reunión para planear las mesas de trabajo y hacer la revisión de los procedimientos y la racionalización de los tramites de la SRHS, y de esta manera revisar de forma ordenada y articulada dichos procedimientos. Dando cumplimiento a las mesas de trabajo planeadas inicialmente, se ejecutó una reuniónde trabajo con el grupos de las Cuencas (Fucha, Tunjuelo y Salitre-Torca) e Hidrocarburos el 06 de julio de 2017, en la cual quedó como compromiso que el grupo debía reunirse con el enlace SIG de la SRHS y revisar los procedimientos identificados a cargo del grupo incluido este y enviar los respectivos comentarios.</t>
  </si>
  <si>
    <t>Revisar y actualizar el procedimiento 126PM04-PR98 e incluir las normas evidencidas.</t>
  </si>
  <si>
    <t>• OBSERVACION 2.3.4 (126PM04-PR98 "Permisos de vertimientos"). Se evidenciaron debilidades en la documentación y ejecución de los procedimientos auditados: El Flujograma no descarga.En el ítem de normatividad no se encontró la siguiente normativa: - Decreto Nacional 2667 de 2012 (Reglamenta la tasa retributiva) - Decreto Nacional 303 de 2012 (Registro de usuarios del Recurso Hídrico). • Auditoría SIG - 2014 Proceso Evaluación Control y Seguimiento: En la revisión de los procedimientos 126PM04-PR97 “Evaluación ambiental de solicitudes de registro de vertimientos”, v.2 y 126PM04-PR98 “Evaluación Ambiental para trámite de permiso de vertimientos”, v.2, se observó que no se tiene acceso al flujograma, tal y como está establecido en los lineamientos para el control de documentos de la SDA. (Se unifican acciones 555, 363 y 371)</t>
  </si>
  <si>
    <t>El procedmiento 126PM04-PR96 Solicitudes concesión de aguas subterráneas pozos existentes ya se encuentra revisado por la DCA y esta en proceso de cargue por parte de DCMR</t>
  </si>
  <si>
    <t>Se evidencia el procedimiento en revisión en el Aplicativo Isolucion pendiente por enviar a flujo de aprobación a la Subsecretaría General y de Control Disciplinario. (Rad. 2018IE47782). Fecha de Cierre: 31/03/2018 Estado: Abierta en términos</t>
  </si>
  <si>
    <t>SEGUIMIENTO SRHS: Está en proceso hasta el próximo 31.03.2018, conforme al Rad. 2018IE05331 del 12.01.2018 de la OCI</t>
  </si>
  <si>
    <t>SEGUIMIENTO SRHS: La SRHS solicitó a la Subsecretaría General de y Control Disciplinario - SGCD la revisión y aprobación del procedimiento 126PM04-PR96 mediante Rad. No. 2018IE15107 del 26.01.2018, se está a la espera de su respuesta por parte de la SGCD</t>
  </si>
  <si>
    <t>SEGUIMIENTO SRHS: La SRHS solicitó su reformulación mediante Rad. No. 2018IE04861 del 11.01.2018, se está a la espera de su respuesta por parte de la OCI.</t>
  </si>
  <si>
    <t>11/ene./2018</t>
  </si>
  <si>
    <t>La SRHS solicita el plazo de la acción mediante memorando 2018IE04861 hasta el 31 de marzo de 2018. Teniendo en cuenta se evidencia en Isolucion que la actualización del procedimiento se encuentra en proceso, la OCI otorga a extensión del plazo al 31 de marzo de 2018.</t>
  </si>
  <si>
    <t>La SRHS solicita el aplazamiento del cumplimiento de la acción mediante el radicado 2017IE192230. Teniendo en cuenta que en coordinación con la Subsecretaría General y de Control Disciplinario se está adelantando la actualización de los procedimiento, se otorgó extender el plazo a 31 de diciembre de 2017.</t>
  </si>
  <si>
    <t>SEGUIMIENTO SRHS: Mediante memorando con Rad. 2017IE196225 la OCI concede su reformulación, consistente en la modificación de la fecha de cierre proyectada para esta acción hasta el 31 de diciembre de 2017.</t>
  </si>
  <si>
    <t>SEGUIMIENTO SRHS: Teniendo en cuenta que el citado procedimiento aún está siendo objeto de mejoras, mediante memorando con Rad. 2017IE192230 la SRHS solicita a la OCI la pertinencia de la reformulación de esta acción, de conformidad con el procedimiento 126PE01-PR05 -F-1-V10, se adjunta radicado citado y su anexo.</t>
  </si>
  <si>
    <t>SEGUIMIENTO SRHS: Se revisó documentalmente el 126PM04-PR96 y se socializaron las mejoras con el personal que ejecuta el citado procedimiento, se adjunta Acta de Reunión.</t>
  </si>
  <si>
    <t>SEGUIMIENTO SRHS: Durante el mes de junio de 2017 se aplicó la lista de verificación al 126PM04-PR96, con el fin de identificar de mejor manera sus posibles mejoras durante su revisión y actualización.</t>
  </si>
  <si>
    <t>La SRHS solicita el aplazamiento del cumplimiento de la acción mediante el radicado 2017IE192230. Teniendo en cuenta que en coordinación con la Subsecretaría General y de Control Disciplinario se está adelantando la actualización de los procedimiento, se otorga extender el plazo a 31 de diciembre de 2017.</t>
  </si>
  <si>
    <t>SEGUIMIENTO SRHS: Se complementa el resultado del seguimiento de la SRHS del 06.07.2017, en el sentido de adjuntas los registros de solicitud y concesión de modificación de la fecha de cierre proyectada para esta acción.</t>
  </si>
  <si>
    <t>Con el fin de dar cumplimiento a la acción No. 517, se llevó a cabo inicialmente una reunión los días 18 y 23 de mayo de 2017 con Adriana Rodriguez (responsable de la racionalización de trámites) y el enlace SIG de la SRHS, con el objetivo de adelantar una debida articulación entre los procesos, procedimientos y racionalización, automatización y optimización de trámites. Posteriormente, el día 31 de mayo del presente año, se realizó otra reunión para planear las mesas de trabajo y hacer la revisión de los procedimientos y la racionalización de los tramites de la SRHS, y de esta manera revisar de forma ordenada y articulada dichos procedimientos. Dando cumplimiento a las mesas de trabajo planeadas, se ejecutó una mesa de trabajo con el grupos de aguas subterráneas el día 14 de junio, en la cual quedó como compromiso que el grupo debía revisar los procedimientos identificados a cargo del grupo incluido este y enviar los respectivos comentarios. Por otro lado, se solicitó mediante el memorando 2017IE119838 modificación de las fechas de cierre de esta acción hasta el 30 de septiembre de 2017 y mediante el memorando: 2017IE122203, la OCI concede la modificación.</t>
  </si>
  <si>
    <t>El procedimiento está en proceso de actualización.</t>
  </si>
  <si>
    <t>Se iniciará la actualización del procedimiento en marzo de 2017, tal como se presentó en el cronograma.</t>
  </si>
  <si>
    <t>16/dic./2016</t>
  </si>
  <si>
    <t>SEGUIMIENTO OCI: La SRHS solicitó la reformulación de esta acción mediante memorando 2016IE217884. La OCI otorga extender el plazo de la acción hasta el 30 de junio de 2017, teniendo en cuenta el cronograma de actualización de procedimientos presentado por la Subdirección y que se adjunta a este seguimiento</t>
  </si>
  <si>
    <t>06/oct./2016</t>
  </si>
  <si>
    <t>SEGUIMIENTO OCI: No se reporta el avance del cumplimiento de la acción por parte del área.</t>
  </si>
  <si>
    <t>America Yadira Mongue ROmero</t>
  </si>
  <si>
    <t>1. Revisar y ajustar el procedimiento126PM04-PR96 Solicitudes concesión de aguas subterráneas pozos existentes; en cuanto a la normatividad, actividades y resgistros</t>
  </si>
  <si>
    <t xml:space="preserve">PROCEDIMIENTO 126PM04-PR96 “SEGUIMIENTO AMBIENTAL A PUNTOS DE CAPTACIÓN AGUAS SUBTERRÁNEAS CON CONCESIÓN VIGENTE”: I .Existen algunas debilidades en el procedimiento, como por ejemplo, no incluir el origen o nombre completo de las normas o incluir responsabilidades en contra de la normatividad vigente, o no incluir información o anexos completos. </t>
  </si>
  <si>
    <t>20/ene./2016</t>
  </si>
  <si>
    <t>Andrea Cortes Salazar</t>
  </si>
  <si>
    <t>Se verifica la caracterización del proceso Evaluación Control y Seguimiento en la cual se encuentra vinculado el procedimiento 126PM04-PR91 "Concesión de aguas subterráneas".</t>
  </si>
  <si>
    <t>SEGUIMIENTO OCI: La SRHS solicitó la reformulación de esta acción mediante memorando 2016IE217884. La OCI otorga extender el plazo de la acción hasta el 30 de junio de 2017, teniendo en cuenta el cronograma de actualización de procedimientos presentado por la Subdirección y que se adjunta al seguimiento de la acción anterior.</t>
  </si>
  <si>
    <t>SEGUIMIENTO OCI: La SRHS solicitó la reformulación de esta acción mediante memorando 2016IE217884. La OCI otorga extender el plazo de la acción hasta el 30 de junio de 2017, teniendo en cuenta el cronograma de actualización de procedimientos presentado por la Subdirección y que se adjuntó al memorando 2016IE217884.</t>
  </si>
  <si>
    <t>2. Incluir en la caracterizaicón del procedimiento Evaluación, Control y Seguimiento Ambiental el procdimiento Solicitudes concesión de aguas subterráneas pozos existentes, Código 126PM04-PR91</t>
  </si>
  <si>
    <t>El procedmiento 126PM04-PR91 Solicitudes concesión de aguas subterráneas pozos existentes ya se encuentra revisado por la DCA y esta en proceso de cargue por parte de DCMR</t>
  </si>
  <si>
    <t>Se evidencia el procedimiento en borrador en el Aplicativo Isolucion pendiente por enviar a flujo de revisión y aprobación a la Subsecretaría General y de Control Disciplinario. (Rad. 2018IE47782). Fecha de Cierre: 31/03/2018 Estado: Abierta en términos</t>
  </si>
  <si>
    <t>SEGUIMIENTO SRHS: Está en proceso hasta el próximo 31.03.2018, conforme al Rad. 2018IE05331 del 12.01.2018 de la OCI.</t>
  </si>
  <si>
    <t>La SRHS solicita el plazo de la acción mediante memorando 2018IE04861 hasta el 31 de marzo de 2018. Teniendo en cuenta que se evidencia en Isolucion que la actualización del procedimiento se encuentra en proceso, la OCI otorga a extensión del plazo al 31 de marzo de 2018.</t>
  </si>
  <si>
    <t>SEGUIMIENTO SRHS: Se revisó documentalmente el 126PM04-PR91 y se socializaron las mejoras con el personal que ejecuta el citado procedimiento, se adjunta Acta de Reunión</t>
  </si>
  <si>
    <t>SEGUIMIENTO SRHS: Durante el mes de junio de 2017 se aplicó la lista de verificación al 126PM04-PR91, con el fin de identificar de mejor manera sus posibles mejoras durante su revisión y actualización.</t>
  </si>
  <si>
    <t>SEGUIMIENTO SRHS: Se complementa el resultado del seguimiento de la SRHS del 07.07.2017, en el sentido de adjuntas los registros de solicitud y concesión de modificación de la fecha de cierre proyectada para esta acción.</t>
  </si>
  <si>
    <t>07/jul./2017</t>
  </si>
  <si>
    <t>Con el fin de dar cumplimiento a la acción No. 516, se llevó a cabo inicialmente una reunión los días 18 y 23 de mayo de 2017 con Adriana Rodriguez (responsable de la racionalización de trámites) y el enlace SIG de la SRHS, con el objetivo de adelantar una debida articulación entre los procesos, procedimientos y racionalización, automatización y optimización de trámites. Posteriormente, el día 31 de mayo del presente año, se realizó otra reunión para planear las mesas de trabajo y hacer la revisión de los procedimientos y la racionalización de los tramites de la SRHS, y de esta manera revisar de forma ordenada y articulada dichos procedimientos. Dando cumplimiento a las mesas de trabajo planeadas, se ejecutó una mesa de trabajo con el grupos de aguas subterráneas el día 14 de junio, en la cual quedó como compromiso que el grupo debía revisar los procedimientos identificados a cargo del grupo incluido este y enviar los respectivos comentarios. Por otro lado, se solicitó mediante el memorando 2017IE119838 modificación de las fechas de cierre de esta acción hasta el 30 de septiembre de 2017 y mediante el memorando: 2017IE122203, la OCI concede la modificación.</t>
  </si>
  <si>
    <t>SEGUIMIENTO OCI: La SRHS solicitó la reformulación de esta acción mediante memorando 2016IE217884. La OCI otorga extender el plazo de la acción hasta el 30 de junio de 2017, teniendo en cuenta el cronograma de actualización de procedimientos presentado por la Subdirección y que se adjunta a este seguimiento.</t>
  </si>
  <si>
    <t>1.Revisar y ajustar el procedimiento126PM04-PR91 Solicitudes concesión de aguas subterráneas pozos existentes; en cuanto a la normatividad, actividades y resgistros.</t>
  </si>
  <si>
    <t xml:space="preserve">PROCEDIMIENTO 126PM04-PR91 “SOLICITUDES CONCESIÓN DE AGUAS SUBTERRÁNEAS POZOS EXISTENTES”: I .Existen algunas debilidades en el procedimiento, como por ejemplo, no incluir el origen de las normas, no incluir registros o algunas actividades, o no incluir información o anexos completos. III. En el aplicativo Isolución este procedimiento no esta incluido en la caracterizacion del proceso Evaluación, Control y Seguimiento Ambiental, pero sí se ubica cuando se consulta en bsucar con el Código del procedimiento. </t>
  </si>
  <si>
    <t>El procedmiento 126PM04-PR95 "Control a puntos de captación aguas subterráneas ya se encuentra revisado por la DCA y esta en proceso de cargue por parte de DCMR</t>
  </si>
  <si>
    <t>Se evidencia solicitud a la Subsecretaría General y de Control Disciplinario. Mediante el radicado No. 2018IE05789 del 12/01/2018 para la aprobación del procedimiento -PR95 “Control A Puntos De Captación Aguas Subterráneas”. Pendiente la respuesta de la Subsecretaría General y de Control Disciplinario. (Rad. 2018IE47782). Fecha de Cierre: 31/03/2018 Estado: Abierta en términos.</t>
  </si>
  <si>
    <t>SEGUIMIENTO SRHS: La SRHS solicitó a la Subsecretaría General de y Control Disciplinario - SGCD la revisión y aprobación del procedimiento 126PM04-PR95 mediante Rad. No. 2018IE05789 del 12.01.2018, se está a la espera de su respuesta por parte de la SGCD.</t>
  </si>
  <si>
    <t>SEGUIMIENTO SRHS: Se revisó documentalmente el 126PM04-PR95 y se socializaron las mejoras con el personal que ejecuta el citado procedimiento, se adjunta Acta de Reunión.</t>
  </si>
  <si>
    <t>SEGUIMIENTO SRHS: Durante el mes de junio de 2017 se aplicó la lista de verificación al 126PM04-PR95, con el fin de identificar de mejor manera sus posibles mejoras durante su revisión y actualización.</t>
  </si>
  <si>
    <t>Con el fin de dar cumplimiento a la acción No. 515, se llevó a cabo inicialmente una reunión los días 18 y 23 de mayo de 2017 con Adriana Rodriguez (responsable de la racionalización de trámites) y el enlace SIG de la SRHS, con el objetivo de adelantar una debida articulación entre los procesos, procedimientos y racionalización, automatización y optimización de trámites. Posteriormente, el día 31 de mayo del presente año, se realizó otra reunión para planear las mesas de trabajo y hacer la revisión de los procedimientos y la racionalización de los tramites de la SRHS, y de esta manera revisar de forma ordenada y articulada dichos procedimientos. Dando cumplimiento a las mesas de trabajo planeadas, se ejecutó una mesa de trabajo con el grupos de aguas subterráneas el día 14 de junio, en la cual quedó como compromiso que el grupo debía revisar los procedimientos identificados a cargo del grupo incluido este y enviar los respectivos comentarios. Por otro lado, se solicitó mediante el memorando 2017IE119838 modificación de las fechas de cierre de esta acción hasta el 30 de septiembre de 2017 y mediante el memorando: 2017IE122203, la OCI concede la modificación.</t>
  </si>
  <si>
    <t>19/dic./2016</t>
  </si>
  <si>
    <t>SEGUIMIENTO OCI: La SRHS solicitó la reformulación de la fecha de esta acción mediante memorando 2016IE217884. La OCI otorga extender el plazo de la acción hasta el 30 de junio de 2017, teniendo en cuenta el cronograma de actualización de procedimientos presentado por la Subdirección y que se adjunta a este seguimiento.</t>
  </si>
  <si>
    <t>1. Revisar y ajustar el procedimiento126PM04-PR95 "Control a puntos de captación aguas subterráneas" en cuanto a la normatividad, actividades y resgistros.</t>
  </si>
  <si>
    <t>PROCEDIMIENTO 126PM04-PR95 “CONTROL A PUNTOS DE CAPTACIÓN AGUAS SUBTERRÁNEAS”: I .Existen algunas debilidades en el procedimiento, como por ejemplo, no incluir el origen o nombre completo de las normas o información actualizada o publicarlas sin firma o incluir responsabilidades en contra de la normatividad vigente, o no incluir información o anexos, completos.</t>
  </si>
  <si>
    <t>Se proyectó correo electrónico para la profesional contractual y el lider jurídico, con la finalidad de que se proceda con la revisión y liquidación del convenio interadministrativo No. 1452 de 2014.</t>
  </si>
  <si>
    <t>Se convocó mediante oficio No. 2019EE36892 y 2019EE36894 a comité coordinador con la finalidad de proceder a la liquidación del mismo. Dicho comité se citó para el 06 de marzo de 2019.</t>
  </si>
  <si>
    <t>De acuerdo con la información suministrada dado que se presentó cambio de Subdirector de la SCASP no se llevó a cabo el comité con la UAESP para la Liquidar el convenio interadministrativo No. 1452 de 2014. Teniendo en cuenta lo anterior, se programa una reunión por parte del Profesional Carlos Orozco para contextualizar al nuevo Subdirector de la SCASP y así proceder a programar un nuevo comité. Se recomienda que en caso de no ser posible el cumplimiento de esta acción se tenga un concepto escrito por la Subdirección Contractual acerca del procedimiento a seguir por parte de la SDA para la liquidación del Convenio Interadministrativo. (Rad. 2018IE54429) Fecha de Cierre: 30/03/2017 Estado: Vencida</t>
  </si>
  <si>
    <t>Se presento cambio de Subdirector en la SCASP de la SDA razón or la cual no se pudo efectuar el comité con la UAESP. Teniendo en cuenta lo anterior, se programa una reunión por parte del Profesional Carlos Orozco para contextualizar al nuevo Subdirector de la SCASP y así proceder a programar un nuevo comité.</t>
  </si>
  <si>
    <t>De acuerdo con la información suministrada la SCASP se convoca el 09 de octubre de 2017 a la UAESP al Comité coordinador del Convenio interadministrativo marco de cooperación N°1452 de 2014 mediante radicado 2017EE198534, programado para el día 18 de octubre. Sin embargo la OCI reitera que en caso de no ser posible el cumplimiento de esta acción se tenga un concepto escrito por la Subdirección Contractual acerca del procedimiento a seguir por parte de la SDA para la liquidación del Convenio Convenio Interadministrativo. Lo anterior teniendo en cuenta que la acción se encuentra vencida.</t>
  </si>
  <si>
    <t>Se convocó comite coordinador del convenio interadministrativo marco de cooeración No. 1452 a la UAESP por medio de oficio con radicado No. 2017EE198534. Dicho comite se com¿nvoco para el 18 de Octure de 2017.</t>
  </si>
  <si>
    <t>La OCI reitera que : La SCASP solicita prórroga para el cumplimiento de la acción mediante memorando 2017IE95621. Teniendo en cuenta que el hallazgo se identificó desde diciembre de 2015, y las acciones planteadas han sido objeto de reformulación por parte de la Subdirección de Control Ambiental al Sector Público (2016IE134981 y 2016IE229548) sin que a la fecha se evidencien avances significativos en su cumplimiento, la Oficina de Control Interno no se pronunciará respecto de la solicitud de prórroga para esta acción, hasta tanto se tenga un concepto escrito por la Subdirección Contractual acerca del procedimiento a seguir por parte de la SDA en vista de que no se ha contado con el concurso de la UAESP para la liquidación del Convenio Convenio Interadministrativo No. 1452 de 2014. Por lo anterior, solicitamos se remita a esta Oficina el concepto escrito de la Subdirección Contractual junto con la reformulación del plan de mejoramiento en el que se replanteen las acciones para subsanar el hallazgo.</t>
  </si>
  <si>
    <t>07/jun./2017</t>
  </si>
  <si>
    <t>La SCASP solicita prórroga para el cumplimiento de la acción mediante memorando 2017IE95621. Teniendo en cuenta que el hallazgo se identificó desde diciembre de 2015, y las acciones planteadas han sido objeto de reformulación por parte de la Subdirección de Control Ambiental al Sector Público (2016IE134981 y 2016IE229548) sin que a la fecha se evidencien avances significativos en su cumplimiento, la Oficina de Control Interno no se pronunciará respecto de la solicitud de prórroga para esta acción, hasta tanto se tenga un concepto escrito por la Subdirección Contractual acerca del procedimiento a seguir por parte de la SDA en vista de que no se ha contado con el concurso de la UAESP para la liquidación del Convenio Convenio Interadministrativo No. 1452 de 2014. Por lo anterior, solicitamos se remita a esta Oficina el concepto escrito de la Subdirección Contractual junto con la reformulación del plan de mejoramiento en el que se replanteen las acciones para subsanar el hallazgo.</t>
  </si>
  <si>
    <t>De acuerdo con lo informado por el procesional, no ha sido posible coordinar las agendas de los miembros del Comité Técnico del Convenio. Sin embargo, dado que recientemente se posesionó el Subdirector de la SCASP se realizarán las gestiones pertinentes para llevar a cabo el Comité Técnico.</t>
  </si>
  <si>
    <t>26/dic./2016</t>
  </si>
  <si>
    <t>SEGUIMIENTO OCI: La OCI crea esta actividad de conformidad conla solicitud de reformulaicón de la SCASP de reformular la acción y la fecha a 30 de marzo de 2017 mediante memorando 2016IE229548.</t>
  </si>
  <si>
    <t>30/mar./2017</t>
  </si>
  <si>
    <t>Liquidar el convenio interadministrativo No. 1452 de 2014</t>
  </si>
  <si>
    <t>SEGUIMIENTO OCI: La SCASP solicita reformular la acción y la fecha mediante memorando 2016IE229548. La OCI teniendo en cuenta las razones expuestas en el memorando 2016IE229548 sobre la posibilidad de la liquidación de mutuo acuerdo del Convenio Interadministrativo No. 1452 De 2014, otorga la ampliación del plazo a 30 de marzo de 2017 y habilita el cargue de la actividad "Liquidar el convenio interadministrativo No. 1452 de 2014". Por lo tanto se finaliza esta actividad.</t>
  </si>
  <si>
    <t>05/oct./2016</t>
  </si>
  <si>
    <t>SEGUIMIENTO OCI: De acuerdo con la información suministrada se tiene previsto realizar la liquidación del Convenio por lo cual no procede la actividad formulada. Por lo anterior, la OCI solicita SCASP remitir la reformulación de la acción.</t>
  </si>
  <si>
    <t>08/ago./2016</t>
  </si>
  <si>
    <t>SEGUIMIENTO OCI: La SCASP solicita prórroga a la acción mediante memorando 2016IE134981. Se habilita la extensión del plazo a 30 de septiembre de 2016.</t>
  </si>
  <si>
    <t>30/sep./2016</t>
  </si>
  <si>
    <t>Convocar a comité técnico para revisar y aprobar el cronograma y plan de trabajo del convenio</t>
  </si>
  <si>
    <t>CONVENIO INTERADMINISTRATIVO No. 1452 DE 2014 CELEBRADO ENTRE LA SDA Y LA UAESP. 4.1. En el literal a) de la Cláusula Séptima, se establece que el Comité Técnico debe “Revisar y aprobar el cronograma de actividades y plan de trabajo conjunto y coordinado entre las entidades”. En ningún folio de la carpeta se identifica el cronograma de actividades obligado por el convenio, a pesar de encontrarse estructurada la Propuesta de implantación y gestión de puntos limpios en Bogotá (del Folio 44 al 136).</t>
  </si>
  <si>
    <t>16/dic./2015</t>
  </si>
  <si>
    <t>Sandra Patricia Montoya Villarreal</t>
  </si>
  <si>
    <t>Fecha Seguimiento</t>
  </si>
  <si>
    <t>Seguimiento</t>
  </si>
  <si>
    <t>Eficacia</t>
  </si>
  <si>
    <t>Fecha Compromiso</t>
  </si>
  <si>
    <t>Responsable</t>
  </si>
  <si>
    <t>Actividad</t>
  </si>
  <si>
    <t>Fecha Cierre</t>
  </si>
  <si>
    <t>Dias</t>
  </si>
  <si>
    <t>Avance %</t>
  </si>
  <si>
    <t>Fecha Cierre Proyectada</t>
  </si>
  <si>
    <t>Medición</t>
  </si>
  <si>
    <t>Indicador</t>
  </si>
  <si>
    <t>Reportado Por</t>
  </si>
  <si>
    <t>Dependencia</t>
  </si>
  <si>
    <t>Descripción</t>
  </si>
  <si>
    <t>Eficacia Global</t>
  </si>
  <si>
    <t>Estado</t>
  </si>
  <si>
    <t>Fecha Hallazgo</t>
  </si>
  <si>
    <t>Num</t>
  </si>
  <si>
    <t>Tipo</t>
  </si>
  <si>
    <t>ESTADO</t>
  </si>
  <si>
    <t>TOTAL</t>
  </si>
  <si>
    <t>ABIERTA</t>
  </si>
  <si>
    <t>VENCIDA</t>
  </si>
  <si>
    <t>TOTAL ABIERTAS/VENCIDAS</t>
  </si>
  <si>
    <t>PROCESO</t>
  </si>
  <si>
    <t>ABIERTAS</t>
  </si>
  <si>
    <t xml:space="preserve">VENCIDAS </t>
  </si>
  <si>
    <t xml:space="preserve">TOTAL </t>
  </si>
  <si>
    <t>%</t>
  </si>
  <si>
    <t xml:space="preserve">Correctivas </t>
  </si>
  <si>
    <t>prevenivas</t>
  </si>
  <si>
    <t xml:space="preserve">Notas de mejora </t>
  </si>
  <si>
    <t>Tipo de nota de mejora</t>
  </si>
  <si>
    <t xml:space="preserve">Hallazgo sin acciones </t>
  </si>
  <si>
    <t xml:space="preserve">No Acciones </t>
  </si>
  <si>
    <t>Acciones</t>
  </si>
  <si>
    <t xml:space="preserve">Sin tratamiento </t>
  </si>
  <si>
    <t xml:space="preserve">Por ausencia de controles necesarios para gestionar los riesgos Durante el recorrido realizado el 5 de Diciembre de 2018 por las instalaciones de la Secretaría Distrital de Ambiente se encontraron las siguientes situaciones: 1. En el cuarto de almacenamiento del primer piso se encontraron insumos de cafetería conjuntamente con productos químicos de limpieza y aseo. 2. En el piso 5 en donde se realizan trabajos de jardinería por parte del contratista "Arquitectura Más Verde" se identificó riesgo de caída de alturas no controlado entre el edificio y la terraza. Adicionalmente, las terrazas no cuentan con barandas alrededor ni puntos de anclaje para la instalación de líneas de vida, toda vez que se realizan trabajos al borde que pueden representar riesgos importantes para los trabajadores contratistas que ejecutan estas labores. 3. No se han realizado pruebas de funcionamiento del sistema de aspersión de agua ubicados en los techos de los pisos de la sede principal de la Secretaría para el control de posibles conatos de incendio. 4. En la cafetería del piso 4 se utilizan dos jarras de similares características para recolección de agua para la greca y para dilución de productos químicos sin la respectiva identificación, lo que puede ocasionar que de manera no intencionada se utilice cualquiera de las dos para cualquier uso. 5. Pudo comprobarse que al apagar las luces de los diferentes pisos, no se percibe la reflectancia de las rutas de evacuación. 6. No se identificó el plano de evacuación en el piso 3. Lo anterior es contrario con lo establecido en el requisito 4.4.6 literales a) del estándar NTC OHSAS 18001:2007 que contempla que "...la organización debe establecer...los controles operacionales que sean aplicables a la organización..." b) " los controles relacionados con mercancías, equipos y servicios comprados" y c) "los controles relacionados con los contratistas y visitantes en el lugar de trabajo" </t>
  </si>
  <si>
    <t xml:space="preserve">ACCIONES </t>
  </si>
  <si>
    <t xml:space="preserve">SIN TRTAMIENTO </t>
  </si>
  <si>
    <t>acciones</t>
  </si>
  <si>
    <t xml:space="preserve">Acciones en </t>
  </si>
  <si>
    <t>Alix Auxiliadora Montes Arroyo</t>
  </si>
  <si>
    <t>Oportunidad:Vinculación de la ciudadanía a los procesos de educación ambiental, de fácil acceso, a través del aprovechamiento de herramientas tecnológicas.                              </t>
  </si>
  <si>
    <t>Oficina de Participación, Educación y Localidades</t>
  </si>
  <si>
    <t>Con rad. 2019IE170834 se informó que en la visita de seguimiento realizada el 25 de julio de 2019, por la OCI, se verificaron las actuaciones realizadas con posterioridad al 23/may./2019 (fecha de creación de esta oportunidad de mejora) y con corte al 30 de junio de 2019 y son: Decreto Distrital 365 de 2019 (20 de junio) "Por medio del cual se racionalizan y actualizan las instancias de coordinación del Sector Ambiente", que corresponde a elaborar y/o revisar el acto administrativo o Decretos de carácter ambiental que contribuyan a obtener un medio ambiente más sano y a realizar el trámite correspondiente para suscribir y emitir los actos administrativos, que son las siguientes: Radicados: 2019ER114044, 2019EE102748, 2019EE99536 y 2019IE74065. Estado acción: ABIERTA.</t>
  </si>
  <si>
    <t>26/jul./2019</t>
  </si>
  <si>
    <t>on rad. 2019IE170834 se informó que en la visita de seguimiento realizada el 25 de julio de 2019, por la OCI, se verificaron las actuaciones realizadas con posterioridad al 23/may./2019 (fecha de creación de esta oportunidad de mejora) y con corte al 30 de junio de 2019 y son: Decreto Distrital 365 de 2019 (20 de junio) "Por medio del cual se racionalizan y actualizan las instancias de coordinación del Sector Ambiente", que corresponde a elaborar y/o revisar el acto administrativo o Decretos de carácter ambiental que contribuyan a obtener un medio ambiente más sano y a realizar el trámite correspondiente para suscribir y emitir los actos administrativos, que son las siguientes: Radicados: 2019ER114044, 2019EE102748, 2019EE99536 y 2019IE74065. Estado acción: ABIERTA.</t>
  </si>
  <si>
    <t>Al 30 de junio de 2019, el proceso está implementando con una periodicidad mensual la acción establecida para la oportunidad, en cumplimento de la norma NTC ISO: 9001 2015, numeral 6.1 “ACCIONES PARA ABORDAR RIESGOS Y OPORTUNIDADES” Se evidenció que la Subsecretaria General y de Control Disciplinario-Grupo de Servicio a la Ciudadanía. llevo a cabo 3 Ferias de Trámites y Servicios dirigida por la Sala de Servicio a la Ciudadanía de la Secretaria Distrital de Medio Ambiente, en donde se trataron los temas misionales de la Subdirección de Calidad del Aire, Auditiva y Visual, Subdirección de Control Ambiental al Sector Público, Subdirección de Ecosistemas y Ruralidad, Subdirección de Ecourbanismo y Gestión Ambiental Empresarial, Subdirección de Recurso Hídrico y del Suelo, y Subdirección de Silvicultura, Flora y Fauna Silvestre, trámites de la entidad, asesorías y promoción de CADES Y SUPERCADES, en las Localidades de Fontibón y Engativá, durante las ferias, se atendió un total de 993 Ciudadanos. Como se observa en actas de reunión y listados de asistencia. la cuales reposan en el archivo físico de la dependencia Servicio a la Ciudadanía. TRD: 200. 38 Informes de gestión - Acta de reunión de capacitación en puntos de atención al ciudadano. Recomendación: Continuar efectuando las ferias mensuales de servicio a la ciudadanía, actividad que contribuye al aumento de la participación ciudadana en los puntos de la Secretaría Distrital de Ambiente y a la difusión periódica de los servicios que brinda la entidad.</t>
  </si>
  <si>
    <t>29/jul./2019</t>
  </si>
  <si>
    <t xml:space="preserve">Interés de diferentes comunidades y/o sectores productivos del D.C para participar de manera voluntaria en los proyectos y programas de conservación, restauración y manejo sostenible de los ecosistemas y los recursos naturales del D.C. Participación en escenarios académicos o eventos sociales diferentes a los organizados por la SDA, para presentar los proyectos y programas de la DGA, para presentar los avances de la gestión ambiental en la sociedad, sin invertir recursos de la entidad en aspectos logísticos. </t>
  </si>
  <si>
    <t>N° HALLAZGOS ACCIONES CORRECTIVAS</t>
  </si>
  <si>
    <t xml:space="preserve">N° ACCIONES CORRECTIVAS
</t>
  </si>
  <si>
    <t xml:space="preserve">N° HALLAZGOS NOTAS DE MEJORA 
</t>
  </si>
  <si>
    <t xml:space="preserve">N° NOTAS DE MEJORA 
</t>
  </si>
  <si>
    <t>No Acciones VENCIDAS</t>
  </si>
  <si>
    <t>No Acciones ABIERTAS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</si>
</sst>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rgb="FF666666"/>
      <name val="Arial"/>
      <family val="2"/>
    </font>
    <font>
      <u/>
      <sz val="10"/>
      <color theme="10"/>
      <name val="Arial"/>
      <family val="2"/>
    </font>
    <font>
      <b/>
      <sz val="10"/>
      <name val="Arial"/>
      <family val="2"/>
    </font>
    <font>
      <sz val="10"/>
      <name val="Arial"/>
      <family val="2"/>
    </font>
    <font>
      <sz val="9"/>
      <color indexed="81"/>
      <name val="Tahoma"/>
      <family val="2"/>
    </font>
    <font>
      <b/>
      <sz val="9"/>
      <color indexed="81"/>
      <name val="Tahoma"/>
      <family val="2"/>
    </font>
    <font>
      <sz val="12"/>
      <color rgb="FF666666"/>
      <name val="Arial"/>
      <family val="2"/>
    </font>
  </fonts>
  <fills count="6">
    <fill>
      <patternFill patternType="none"/>
    </fill>
    <fill>
      <patternFill patternType="gray125"/>
    </fill>
    <fill>
      <patternFill patternType="solid">
        <fgColor rgb="FFF2F2F2"/>
        <bgColor indexed="64"/>
      </patternFill>
    </fill>
    <fill>
      <patternFill patternType="solid">
        <fgColor rgb="FFF1F6F9"/>
        <bgColor indexed="64"/>
      </patternFill>
    </fill>
    <fill>
      <patternFill patternType="solid">
        <fgColor rgb="FFFFFF00"/>
        <bgColor indexed="64"/>
      </patternFill>
    </fill>
    <fill>
      <patternFill patternType="solid">
        <fgColor theme="9" tint="0.39997558519241921"/>
        <bgColor indexed="64"/>
      </patternFill>
    </fill>
  </fills>
  <borders count="9">
    <border>
      <left/>
      <right/>
      <top/>
      <bottom/>
      <diagonal/>
    </border>
    <border>
      <left style="medium">
        <color rgb="FFCDCDCD"/>
      </left>
      <right style="medium">
        <color rgb="FFCDCDCD"/>
      </right>
      <top style="medium">
        <color rgb="FFCDCDCD"/>
      </top>
      <bottom style="medium">
        <color rgb="FFCDCDCD"/>
      </bottom>
      <diagonal/>
    </border>
    <border>
      <left style="medium">
        <color rgb="FFCDCDCD"/>
      </left>
      <right style="medium">
        <color rgb="FFCDCDCD"/>
      </right>
      <top/>
      <bottom style="medium">
        <color rgb="FFCDCDCD"/>
      </bottom>
      <diagonal/>
    </border>
    <border>
      <left style="medium">
        <color rgb="FFCDCDCD"/>
      </left>
      <right style="medium">
        <color rgb="FFCDCDCD"/>
      </right>
      <top style="medium">
        <color rgb="FFCDCDCD"/>
      </top>
      <bottom/>
      <diagonal/>
    </border>
    <border>
      <left style="medium">
        <color rgb="FFCDCDCD"/>
      </left>
      <right style="medium">
        <color rgb="FFCDCDCD"/>
      </right>
      <top/>
      <bottom/>
      <diagonal/>
    </border>
    <border>
      <left/>
      <right style="medium">
        <color rgb="FFCDCDCD"/>
      </right>
      <top style="medium">
        <color rgb="FFCDCDCD"/>
      </top>
      <bottom style="medium">
        <color rgb="FFCDCDCD"/>
      </bottom>
      <diagonal/>
    </border>
    <border>
      <left/>
      <right/>
      <top style="medium">
        <color rgb="FFCDCDCD"/>
      </top>
      <bottom style="medium">
        <color rgb="FFCDCDCD"/>
      </bottom>
      <diagonal/>
    </border>
    <border>
      <left style="medium">
        <color rgb="FFCDCDCD"/>
      </left>
      <right/>
      <top style="medium">
        <color rgb="FFCDCDCD"/>
      </top>
      <bottom style="medium">
        <color rgb="FFCDCDCD"/>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73">
    <xf numFmtId="0" fontId="0" fillId="0" borderId="0" xfId="0"/>
    <xf numFmtId="0" fontId="4" fillId="0" borderId="1" xfId="0" applyFont="1" applyBorder="1" applyAlignment="1">
      <alignment horizontal="left" vertical="center" wrapText="1"/>
    </xf>
    <xf numFmtId="9" fontId="4" fillId="0" borderId="1" xfId="0" applyNumberFormat="1" applyFont="1" applyBorder="1" applyAlignment="1">
      <alignment horizontal="left" vertical="center" wrapText="1"/>
    </xf>
    <xf numFmtId="0" fontId="5" fillId="0" borderId="1" xfId="2" applyBorder="1" applyAlignment="1">
      <alignment horizontal="left" vertical="center" wrapText="1"/>
    </xf>
    <xf numFmtId="0" fontId="4" fillId="2" borderId="1" xfId="0" applyFont="1" applyFill="1" applyBorder="1" applyAlignment="1">
      <alignment horizontal="left" vertical="center" wrapText="1"/>
    </xf>
    <xf numFmtId="0" fontId="6" fillId="0" borderId="8" xfId="0" applyFont="1" applyBorder="1" applyAlignment="1">
      <alignment horizontal="center"/>
    </xf>
    <xf numFmtId="0" fontId="7" fillId="0" borderId="8" xfId="0" applyFont="1" applyBorder="1" applyAlignment="1">
      <alignment horizontal="center"/>
    </xf>
    <xf numFmtId="0" fontId="0" fillId="0" borderId="8" xfId="0" applyBorder="1"/>
    <xf numFmtId="0" fontId="7" fillId="0" borderId="0" xfId="0" applyFont="1" applyBorder="1" applyAlignment="1">
      <alignment horizontal="center"/>
    </xf>
    <xf numFmtId="0" fontId="7" fillId="0" borderId="0" xfId="0" applyFont="1"/>
    <xf numFmtId="0" fontId="0" fillId="0" borderId="8" xfId="0" applyBorder="1" applyAlignment="1">
      <alignment horizontal="center" vertical="center"/>
    </xf>
    <xf numFmtId="0" fontId="0" fillId="0" borderId="8" xfId="0" applyFill="1" applyBorder="1" applyAlignment="1">
      <alignment horizontal="center" vertical="center"/>
    </xf>
    <xf numFmtId="0" fontId="6" fillId="0" borderId="8" xfId="0" applyFont="1" applyBorder="1" applyAlignment="1">
      <alignment horizontal="center" vertical="center"/>
    </xf>
    <xf numFmtId="0" fontId="6" fillId="0" borderId="8" xfId="0" applyFont="1" applyFill="1" applyBorder="1" applyAlignment="1">
      <alignment horizontal="right" wrapText="1"/>
    </xf>
    <xf numFmtId="0" fontId="2" fillId="0" borderId="8" xfId="0" applyFont="1" applyBorder="1"/>
    <xf numFmtId="9" fontId="0" fillId="0" borderId="8" xfId="1" applyFont="1" applyBorder="1"/>
    <xf numFmtId="0" fontId="6" fillId="0" borderId="8" xfId="0" applyFont="1" applyBorder="1" applyAlignment="1">
      <alignment horizontal="center" vertical="center"/>
    </xf>
    <xf numFmtId="0" fontId="3" fillId="0" borderId="8" xfId="0" applyFont="1" applyBorder="1" applyAlignment="1">
      <alignment horizontal="center"/>
    </xf>
    <xf numFmtId="0" fontId="4" fillId="0" borderId="2" xfId="0" applyFont="1" applyBorder="1" applyAlignment="1">
      <alignment horizontal="left" vertical="center" wrapText="1"/>
    </xf>
    <xf numFmtId="0" fontId="5" fillId="0" borderId="2" xfId="2" applyBorder="1" applyAlignment="1">
      <alignment horizontal="left" vertical="center" wrapText="1"/>
    </xf>
    <xf numFmtId="9" fontId="4" fillId="0" borderId="2"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5" fillId="3" borderId="1" xfId="2" applyFill="1" applyBorder="1" applyAlignment="1">
      <alignment horizontal="left" vertical="center" wrapText="1"/>
    </xf>
    <xf numFmtId="9" fontId="4" fillId="3" borderId="1" xfId="0" applyNumberFormat="1" applyFont="1" applyFill="1" applyBorder="1" applyAlignment="1">
      <alignment horizontal="left" vertical="center" wrapText="1"/>
    </xf>
    <xf numFmtId="0" fontId="3" fillId="0" borderId="8" xfId="0" applyFont="1" applyBorder="1"/>
    <xf numFmtId="0" fontId="0" fillId="0" borderId="0" xfId="0" applyAlignment="1">
      <alignment horizontal="right"/>
    </xf>
    <xf numFmtId="9" fontId="0" fillId="0" borderId="8" xfId="0" applyNumberFormat="1" applyBorder="1"/>
    <xf numFmtId="0" fontId="6" fillId="0" borderId="8" xfId="0" applyFont="1" applyFill="1" applyBorder="1" applyAlignment="1">
      <alignment horizontal="center" vertical="center"/>
    </xf>
    <xf numFmtId="0" fontId="0" fillId="0" borderId="0" xfId="0" applyFill="1"/>
    <xf numFmtId="0" fontId="4" fillId="0" borderId="1" xfId="0" applyFont="1" applyFill="1" applyBorder="1" applyAlignment="1">
      <alignment horizontal="left" vertical="center" wrapText="1"/>
    </xf>
    <xf numFmtId="0" fontId="6" fillId="0" borderId="8" xfId="0" applyFont="1" applyBorder="1" applyAlignment="1">
      <alignment horizontal="left" vertical="center" wrapText="1"/>
    </xf>
    <xf numFmtId="0" fontId="3" fillId="0" borderId="8" xfId="0" applyFont="1" applyBorder="1" applyAlignment="1">
      <alignment horizontal="left" vertical="center" wrapText="1"/>
    </xf>
    <xf numFmtId="0" fontId="4" fillId="0" borderId="2" xfId="0" applyFont="1" applyBorder="1" applyAlignment="1">
      <alignment horizontal="left" vertical="center" wrapText="1"/>
    </xf>
    <xf numFmtId="0" fontId="0" fillId="0" borderId="8" xfId="0"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0" fillId="0" borderId="0" xfId="0" applyBorder="1"/>
    <xf numFmtId="0" fontId="4" fillId="2" borderId="8" xfId="0" applyFont="1" applyFill="1" applyBorder="1" applyAlignment="1">
      <alignment horizontal="left" vertical="center" wrapText="1"/>
    </xf>
    <xf numFmtId="0" fontId="6" fillId="0" borderId="0" xfId="0" applyFont="1" applyFill="1" applyBorder="1" applyAlignment="1">
      <alignment horizontal="right" wrapText="1"/>
    </xf>
    <xf numFmtId="0" fontId="10" fillId="5"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5" fillId="0" borderId="4" xfId="2" applyBorder="1" applyAlignment="1">
      <alignment horizontal="left" vertical="center" wrapText="1"/>
    </xf>
    <xf numFmtId="0" fontId="5" fillId="0" borderId="2" xfId="2" applyBorder="1" applyAlignment="1">
      <alignment horizontal="left" vertical="center" wrapText="1"/>
    </xf>
    <xf numFmtId="9" fontId="4" fillId="0" borderId="4" xfId="0" applyNumberFormat="1" applyFont="1" applyBorder="1" applyAlignment="1">
      <alignment horizontal="left" vertical="center" wrapText="1"/>
    </xf>
    <xf numFmtId="9" fontId="4" fillId="0" borderId="2" xfId="0" applyNumberFormat="1" applyFont="1" applyBorder="1" applyAlignment="1">
      <alignment horizontal="left" vertical="center" wrapText="1"/>
    </xf>
    <xf numFmtId="0" fontId="4" fillId="0" borderId="3" xfId="0" applyFont="1" applyBorder="1" applyAlignment="1">
      <alignment horizontal="left" vertical="center" wrapText="1"/>
    </xf>
    <xf numFmtId="0" fontId="5" fillId="0" borderId="3" xfId="2" applyBorder="1" applyAlignment="1">
      <alignment horizontal="left" vertical="center" wrapText="1"/>
    </xf>
    <xf numFmtId="9" fontId="4" fillId="0" borderId="3" xfId="0" applyNumberFormat="1" applyFont="1" applyBorder="1" applyAlignment="1">
      <alignment horizontal="left" vertical="center" wrapText="1"/>
    </xf>
    <xf numFmtId="10" fontId="4" fillId="0" borderId="3" xfId="0" applyNumberFormat="1" applyFont="1" applyBorder="1" applyAlignment="1">
      <alignment horizontal="left" vertical="center" wrapText="1"/>
    </xf>
    <xf numFmtId="10" fontId="4" fillId="0" borderId="4" xfId="0" applyNumberFormat="1" applyFont="1" applyBorder="1" applyAlignment="1">
      <alignment horizontal="left" vertical="center" wrapText="1"/>
    </xf>
    <xf numFmtId="10" fontId="4" fillId="0" borderId="2" xfId="0" applyNumberFormat="1" applyFont="1" applyBorder="1" applyAlignment="1">
      <alignment horizontal="left" vertical="center" wrapText="1"/>
    </xf>
    <xf numFmtId="0" fontId="0" fillId="0" borderId="8" xfId="0" applyBorder="1" applyAlignment="1">
      <alignment horizontal="center"/>
    </xf>
    <xf numFmtId="0" fontId="6" fillId="0" borderId="8" xfId="0" applyFont="1" applyBorder="1" applyAlignment="1">
      <alignment horizontal="center"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3" borderId="3" xfId="2" applyFill="1" applyBorder="1" applyAlignment="1">
      <alignment horizontal="left" vertical="center" wrapText="1"/>
    </xf>
    <xf numFmtId="0" fontId="5" fillId="3" borderId="4" xfId="2" applyFill="1" applyBorder="1" applyAlignment="1">
      <alignment horizontal="left" vertical="center" wrapText="1"/>
    </xf>
    <xf numFmtId="0" fontId="5" fillId="3" borderId="2" xfId="2" applyFill="1" applyBorder="1" applyAlignment="1">
      <alignment horizontal="left" vertical="center" wrapText="1"/>
    </xf>
    <xf numFmtId="9" fontId="4" fillId="3" borderId="3" xfId="0" applyNumberFormat="1" applyFont="1" applyFill="1" applyBorder="1" applyAlignment="1">
      <alignment horizontal="left" vertical="center" wrapText="1"/>
    </xf>
    <xf numFmtId="9" fontId="4" fillId="3" borderId="4" xfId="0" applyNumberFormat="1" applyFont="1" applyFill="1" applyBorder="1" applyAlignment="1">
      <alignment horizontal="left" vertical="center" wrapText="1"/>
    </xf>
    <xf numFmtId="9" fontId="4" fillId="3" borderId="2" xfId="0" applyNumberFormat="1"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172.22.1.31:8080/Isolucionsda/Mejoramiento/frmAccion.aspx?IdAccion=MTI3Ng==&amp;Consecutivo=NzQ2" TargetMode="External"/><Relationship Id="rId21" Type="http://schemas.openxmlformats.org/officeDocument/2006/relationships/hyperlink" Target="http://172.22.1.31:8080/Isolucionsda/Mejoramiento/frmAccion.aspx?IdAccion=MTAyNw==&amp;Consecutivo=Njky" TargetMode="External"/><Relationship Id="rId42" Type="http://schemas.openxmlformats.org/officeDocument/2006/relationships/hyperlink" Target="http://172.22.1.31:8080/Isolucionsda/Mejoramiento/frmAccion.aspx?IdAccion=MTMzMg==&amp;Consecutivo=Nzk2" TargetMode="External"/><Relationship Id="rId47" Type="http://schemas.openxmlformats.org/officeDocument/2006/relationships/hyperlink" Target="http://172.22.1.31:8080/Isolucionsda/Mejoramiento/frmAccion.aspx?IdAccion=MTM0Mg==&amp;Consecutivo=ODA1" TargetMode="External"/><Relationship Id="rId63" Type="http://schemas.openxmlformats.org/officeDocument/2006/relationships/hyperlink" Target="http://172.22.1.31:8080/Isolucionsda/Mejoramiento/frmNotaDeMejora.aspx?CodNotaMejora=NTM3&amp;Consecutivo=NDA5" TargetMode="External"/><Relationship Id="rId68" Type="http://schemas.openxmlformats.org/officeDocument/2006/relationships/hyperlink" Target="http://172.22.1.31:8080/Isolucionsda/Mejoramiento/frmNotaDeMejora.aspx?CodNotaMejora=NTU1&amp;Consecutivo=NDI2" TargetMode="External"/><Relationship Id="rId16" Type="http://schemas.openxmlformats.org/officeDocument/2006/relationships/hyperlink" Target="http://172.22.1.31:8080/Isolucionsda/Mejoramiento/frmAccion.aspx?IdAccion=OTkw&amp;Consecutivo=NjU1" TargetMode="External"/><Relationship Id="rId11" Type="http://schemas.openxmlformats.org/officeDocument/2006/relationships/hyperlink" Target="http://172.22.1.31:8080/Isolucionsda/Mejoramiento/frmAccion.aspx?IdAccion=OTY2&amp;Consecutivo=NjMx" TargetMode="External"/><Relationship Id="rId32" Type="http://schemas.openxmlformats.org/officeDocument/2006/relationships/hyperlink" Target="http://172.22.1.31:8080/Isolucionsda/Mejoramiento/frmAccion.aspx?IdAccion=MTI5OQ==&amp;Consecutivo=NzYz" TargetMode="External"/><Relationship Id="rId37" Type="http://schemas.openxmlformats.org/officeDocument/2006/relationships/hyperlink" Target="http://172.22.1.31:8080/Isolucionsda/Mejoramiento/frmAccion.aspx?IdAccion=MTMxNw==&amp;Consecutivo=Nzgx" TargetMode="External"/><Relationship Id="rId53" Type="http://schemas.openxmlformats.org/officeDocument/2006/relationships/hyperlink" Target="http://172.22.1.31:8080/Isolucionsda/Mejoramiento/frmAccion.aspx?IdAccion=MTM1NQ==&amp;Consecutivo=ODE1" TargetMode="External"/><Relationship Id="rId58" Type="http://schemas.openxmlformats.org/officeDocument/2006/relationships/hyperlink" Target="http://172.22.1.31:8080/Isolucionsda/Mejoramiento/frmAccion.aspx?IdAccion=MTM2MA==&amp;Consecutivo=ODIw" TargetMode="External"/><Relationship Id="rId74" Type="http://schemas.openxmlformats.org/officeDocument/2006/relationships/hyperlink" Target="http://172.22.1.31:8080/Isolucionsda/Mejoramiento/frmNotaDeMejora.aspx?CodNotaMejora=NTYx&amp;Consecutivo=NDMy" TargetMode="External"/><Relationship Id="rId79" Type="http://schemas.openxmlformats.org/officeDocument/2006/relationships/hyperlink" Target="http://172.22.1.31:8080/Isolucionsda/Mejoramiento/frmNotaDeMejora.aspx?CodNotaMejora=NTY2&amp;Consecutivo=NDM3" TargetMode="External"/><Relationship Id="rId5" Type="http://schemas.openxmlformats.org/officeDocument/2006/relationships/hyperlink" Target="http://172.22.1.31:8080/Isolucionsda/Mejoramiento/frmAccion.aspx?IdAccion=ODkw&amp;Consecutivo=NTU1" TargetMode="External"/><Relationship Id="rId61" Type="http://schemas.openxmlformats.org/officeDocument/2006/relationships/hyperlink" Target="http://172.22.1.31:8080/Isolucionsda/Mejoramiento/frmNotaDeMejora.aspx?CodNotaMejora=NDk0&amp;Consecutivo=MzY3" TargetMode="External"/><Relationship Id="rId82" Type="http://schemas.openxmlformats.org/officeDocument/2006/relationships/hyperlink" Target="http://172.22.1.31:8080/Isolucionsda/Mejoramiento/frmNotaDeMejora.aspx?CodNotaMejora=NTY5&amp;Consecutivo=NDQw" TargetMode="External"/><Relationship Id="rId19" Type="http://schemas.openxmlformats.org/officeDocument/2006/relationships/hyperlink" Target="http://172.22.1.31:8080/Isolucionsda/Mejoramiento/frmAccion.aspx?IdAccion=MTAxNw==&amp;Consecutivo=Njgy" TargetMode="External"/><Relationship Id="rId14" Type="http://schemas.openxmlformats.org/officeDocument/2006/relationships/hyperlink" Target="http://172.22.1.31:8080/Isolucionsda/Mejoramiento/frmAccion.aspx?IdAccion=OTg4&amp;Consecutivo=NjUz" TargetMode="External"/><Relationship Id="rId22" Type="http://schemas.openxmlformats.org/officeDocument/2006/relationships/hyperlink" Target="http://172.22.1.31:8080/Isolucionsda/Mejoramiento/frmAccion.aspx?IdAccion=MTAzMA==&amp;Consecutivo=Njk1" TargetMode="External"/><Relationship Id="rId27" Type="http://schemas.openxmlformats.org/officeDocument/2006/relationships/hyperlink" Target="http://172.22.1.31:8080/Isolucionsda/Mejoramiento/frmAccion.aspx?IdAccion=MTI3Nw==&amp;Consecutivo=NzQ3" TargetMode="External"/><Relationship Id="rId30" Type="http://schemas.openxmlformats.org/officeDocument/2006/relationships/hyperlink" Target="http://172.22.1.31:8080/Isolucionsda/Mejoramiento/frmAccion.aspx?IdAccion=MTI5MA==&amp;Consecutivo=NzU0" TargetMode="External"/><Relationship Id="rId35" Type="http://schemas.openxmlformats.org/officeDocument/2006/relationships/hyperlink" Target="http://172.22.1.31:8080/Isolucionsda/Mejoramiento/frmAccion.aspx?IdAccion=MTMwNQ==&amp;Consecutivo=NzY5" TargetMode="External"/><Relationship Id="rId43" Type="http://schemas.openxmlformats.org/officeDocument/2006/relationships/hyperlink" Target="http://172.22.1.31:8080/Isolucionsda/Mejoramiento/frmAccion.aspx?IdAccion=MTMzMw==&amp;Consecutivo=Nzk3" TargetMode="External"/><Relationship Id="rId48" Type="http://schemas.openxmlformats.org/officeDocument/2006/relationships/hyperlink" Target="http://172.22.1.31:8080/Isolucionsda/Mejoramiento/frmAccion.aspx?IdAccion=MTM0NA==&amp;Consecutivo=ODA3" TargetMode="External"/><Relationship Id="rId56" Type="http://schemas.openxmlformats.org/officeDocument/2006/relationships/hyperlink" Target="http://172.22.1.31:8080/Isolucionsda/Mejoramiento/frmAccion.aspx?IdAccion=MTM1OA==&amp;Consecutivo=ODE4" TargetMode="External"/><Relationship Id="rId64" Type="http://schemas.openxmlformats.org/officeDocument/2006/relationships/hyperlink" Target="http://172.22.1.31:8080/Isolucionsda/Mejoramiento/frmNotaDeMejora.aspx?CodNotaMejora=NTUw&amp;Consecutivo=NDIx" TargetMode="External"/><Relationship Id="rId69" Type="http://schemas.openxmlformats.org/officeDocument/2006/relationships/hyperlink" Target="http://172.22.1.31:8080/Isolucionsda/Mejoramiento/frmNotaDeMejora.aspx?CodNotaMejora=NTU2&amp;Consecutivo=NDI3" TargetMode="External"/><Relationship Id="rId77" Type="http://schemas.openxmlformats.org/officeDocument/2006/relationships/hyperlink" Target="http://172.22.1.31:8080/Isolucionsda/Mejoramiento/frmNotaDeMejora.aspx?CodNotaMejora=NTY0&amp;Consecutivo=NDM1" TargetMode="External"/><Relationship Id="rId8" Type="http://schemas.openxmlformats.org/officeDocument/2006/relationships/hyperlink" Target="http://172.22.1.31:8080/Isolucionsda/Mejoramiento/frmAccion.aspx?IdAccion=ODk1&amp;Consecutivo=NTYw" TargetMode="External"/><Relationship Id="rId51" Type="http://schemas.openxmlformats.org/officeDocument/2006/relationships/hyperlink" Target="http://172.22.1.31:8080/Isolucionsda/Mejoramiento/frmAccion.aspx?IdAccion=MTM1MQ==&amp;Consecutivo=ODEz" TargetMode="External"/><Relationship Id="rId72" Type="http://schemas.openxmlformats.org/officeDocument/2006/relationships/hyperlink" Target="http://172.22.1.31:8080/Isolucionsda/Mejoramiento/frmNotaDeMejora.aspx?CodNotaMejora=NTU5&amp;Consecutivo=NDMw" TargetMode="External"/><Relationship Id="rId80" Type="http://schemas.openxmlformats.org/officeDocument/2006/relationships/hyperlink" Target="http://172.22.1.31:8080/Isolucionsda/Mejoramiento/frmNotaDeMejora.aspx?CodNotaMejora=NTY3&amp;Consecutivo=NDM4" TargetMode="External"/><Relationship Id="rId3" Type="http://schemas.openxmlformats.org/officeDocument/2006/relationships/hyperlink" Target="http://172.22.1.31:8080/Isolucionsda/Mejoramiento/frmAccion.aspx?IdAccion=ODUx&amp;Consecutivo=NTE2" TargetMode="External"/><Relationship Id="rId12" Type="http://schemas.openxmlformats.org/officeDocument/2006/relationships/hyperlink" Target="http://172.22.1.31:8080/Isolucionsda/Mejoramiento/frmAccion.aspx?IdAccion=OTc0&amp;Consecutivo=NjM5" TargetMode="External"/><Relationship Id="rId17" Type="http://schemas.openxmlformats.org/officeDocument/2006/relationships/hyperlink" Target="http://172.22.1.31:8080/Isolucionsda/Mejoramiento/frmAccion.aspx?IdAccion=MTAwOA==&amp;Consecutivo=Njcz" TargetMode="External"/><Relationship Id="rId25" Type="http://schemas.openxmlformats.org/officeDocument/2006/relationships/hyperlink" Target="http://172.22.1.31:8080/Isolucionsda/Mejoramiento/frmAccion.aspx?IdAccion=MTA0NQ==&amp;Consecutivo=NzEw" TargetMode="External"/><Relationship Id="rId33" Type="http://schemas.openxmlformats.org/officeDocument/2006/relationships/hyperlink" Target="http://172.22.1.31:8080/Isolucionsda/Mejoramiento/frmAccion.aspx?IdAccion=MTMwMQ==&amp;Consecutivo=NzY1" TargetMode="External"/><Relationship Id="rId38" Type="http://schemas.openxmlformats.org/officeDocument/2006/relationships/hyperlink" Target="http://172.22.1.31:8080/Isolucionsda/Mejoramiento/frmAccion.aspx?IdAccion=MTMyNA==&amp;Consecutivo=Nzg4" TargetMode="External"/><Relationship Id="rId46" Type="http://schemas.openxmlformats.org/officeDocument/2006/relationships/hyperlink" Target="http://172.22.1.31:8080/Isolucionsda/Mejoramiento/frmAccion.aspx?IdAccion=MTMzNw==&amp;Consecutivo=ODAx" TargetMode="External"/><Relationship Id="rId59" Type="http://schemas.openxmlformats.org/officeDocument/2006/relationships/hyperlink" Target="http://172.22.1.31:8080/Isolucionsda/Mejoramiento/frmAccion.aspx?IdAccion=MTM2MQ==&amp;Consecutivo=ODIx" TargetMode="External"/><Relationship Id="rId67" Type="http://schemas.openxmlformats.org/officeDocument/2006/relationships/hyperlink" Target="http://172.22.1.31:8080/Isolucionsda/Mejoramiento/frmNotaDeMejora.aspx?CodNotaMejora=NTU0&amp;Consecutivo=NDI1" TargetMode="External"/><Relationship Id="rId20" Type="http://schemas.openxmlformats.org/officeDocument/2006/relationships/hyperlink" Target="http://172.22.1.31:8080/Isolucionsda/Mejoramiento/frmAccion.aspx?IdAccion=MTAyMw==&amp;Consecutivo=Njg4" TargetMode="External"/><Relationship Id="rId41" Type="http://schemas.openxmlformats.org/officeDocument/2006/relationships/hyperlink" Target="http://172.22.1.31:8080/Isolucionsda/Mejoramiento/frmAccion.aspx?IdAccion=MTMzMQ==&amp;Consecutivo=Nzk1" TargetMode="External"/><Relationship Id="rId54" Type="http://schemas.openxmlformats.org/officeDocument/2006/relationships/hyperlink" Target="http://172.22.1.31:8080/Isolucionsda/Mejoramiento/frmAccion.aspx?IdAccion=MTM1Ng==&amp;Consecutivo=ODE2" TargetMode="External"/><Relationship Id="rId62" Type="http://schemas.openxmlformats.org/officeDocument/2006/relationships/hyperlink" Target="http://172.22.1.31:8080/Isolucionsda/Mejoramiento/frmNotaDeMejora.aspx?CodNotaMejora=NTE5&amp;Consecutivo=Mzkx" TargetMode="External"/><Relationship Id="rId70" Type="http://schemas.openxmlformats.org/officeDocument/2006/relationships/hyperlink" Target="http://172.22.1.31:8080/Isolucionsda/Mejoramiento/frmNotaDeMejora.aspx?CodNotaMejora=NTU3&amp;Consecutivo=NDI4" TargetMode="External"/><Relationship Id="rId75" Type="http://schemas.openxmlformats.org/officeDocument/2006/relationships/hyperlink" Target="http://172.22.1.31:8080/Isolucionsda/Mejoramiento/frmNotaDeMejora.aspx?CodNotaMejora=NTYy&amp;Consecutivo=NDMz" TargetMode="External"/><Relationship Id="rId83" Type="http://schemas.openxmlformats.org/officeDocument/2006/relationships/printerSettings" Target="../printerSettings/printerSettings1.bin"/><Relationship Id="rId1" Type="http://schemas.openxmlformats.org/officeDocument/2006/relationships/hyperlink" Target="http://172.22.1.31:8080/Isolucionsda/Mejoramiento/frmAccion.aspx?IdAccion=ODM3&amp;Consecutivo=NTAy" TargetMode="External"/><Relationship Id="rId6" Type="http://schemas.openxmlformats.org/officeDocument/2006/relationships/hyperlink" Target="http://172.22.1.31:8080/Isolucionsda/Mejoramiento/frmAccion.aspx?IdAccion=ODky&amp;Consecutivo=NTU3" TargetMode="External"/><Relationship Id="rId15" Type="http://schemas.openxmlformats.org/officeDocument/2006/relationships/hyperlink" Target="http://172.22.1.31:8080/Isolucionsda/Mejoramiento/frmAccion.aspx?IdAccion=OTg5&amp;Consecutivo=NjU0" TargetMode="External"/><Relationship Id="rId23" Type="http://schemas.openxmlformats.org/officeDocument/2006/relationships/hyperlink" Target="http://172.22.1.31:8080/Isolucionsda/Mejoramiento/frmAccion.aspx?IdAccion=MTAzMQ==&amp;Consecutivo=Njk2" TargetMode="External"/><Relationship Id="rId28" Type="http://schemas.openxmlformats.org/officeDocument/2006/relationships/hyperlink" Target="http://172.22.1.31:8080/Isolucionsda/Mejoramiento/frmAccion.aspx?IdAccion=MTI3OA==&amp;Consecutivo=NzQ4" TargetMode="External"/><Relationship Id="rId36" Type="http://schemas.openxmlformats.org/officeDocument/2006/relationships/hyperlink" Target="http://172.22.1.31:8080/Isolucionsda/Mejoramiento/frmAccion.aspx?IdAccion=MTMxNg==&amp;Consecutivo=Nzgw" TargetMode="External"/><Relationship Id="rId49" Type="http://schemas.openxmlformats.org/officeDocument/2006/relationships/hyperlink" Target="http://172.22.1.31:8080/Isolucionsda/Mejoramiento/frmAccion.aspx?IdAccion=MTM0NQ==&amp;Consecutivo=ODA4" TargetMode="External"/><Relationship Id="rId57" Type="http://schemas.openxmlformats.org/officeDocument/2006/relationships/hyperlink" Target="http://172.22.1.31:8080/Isolucionsda/Mejoramiento/frmAccion.aspx?IdAccion=MTM1OQ==&amp;Consecutivo=ODE5" TargetMode="External"/><Relationship Id="rId10" Type="http://schemas.openxmlformats.org/officeDocument/2006/relationships/hyperlink" Target="http://172.22.1.31:8080/Isolucionsda/Mejoramiento/frmAccion.aspx?IdAccion=OTE5&amp;Consecutivo=NTg0" TargetMode="External"/><Relationship Id="rId31" Type="http://schemas.openxmlformats.org/officeDocument/2006/relationships/hyperlink" Target="http://172.22.1.31:8080/Isolucionsda/Mejoramiento/frmAccion.aspx?IdAccion=MTI5MQ==&amp;Consecutivo=NzU1" TargetMode="External"/><Relationship Id="rId44" Type="http://schemas.openxmlformats.org/officeDocument/2006/relationships/hyperlink" Target="http://172.22.1.31:8080/Isolucionsda/Mejoramiento/frmAccion.aspx?IdAccion=MTMzNA==&amp;Consecutivo=Nzk4" TargetMode="External"/><Relationship Id="rId52" Type="http://schemas.openxmlformats.org/officeDocument/2006/relationships/hyperlink" Target="http://172.22.1.31:8080/Isolucionsda/Mejoramiento/frmAccion.aspx?IdAccion=MTM1Mg==&amp;Consecutivo=ODE0" TargetMode="External"/><Relationship Id="rId60" Type="http://schemas.openxmlformats.org/officeDocument/2006/relationships/hyperlink" Target="http://172.22.1.31:8080/Isolucionsda/Mejoramiento/frmAccion.aspx?IdAccion=MTM2Mg==&amp;Consecutivo=ODIy" TargetMode="External"/><Relationship Id="rId65" Type="http://schemas.openxmlformats.org/officeDocument/2006/relationships/hyperlink" Target="http://172.22.1.31:8080/Isolucionsda/Mejoramiento/frmNotaDeMejora.aspx?CodNotaMejora=NTUx&amp;Consecutivo=NDIy" TargetMode="External"/><Relationship Id="rId73" Type="http://schemas.openxmlformats.org/officeDocument/2006/relationships/hyperlink" Target="http://172.22.1.31:8080/Isolucionsda/Mejoramiento/frmNotaDeMejora.aspx?CodNotaMejora=NTYw&amp;Consecutivo=NDMx" TargetMode="External"/><Relationship Id="rId78" Type="http://schemas.openxmlformats.org/officeDocument/2006/relationships/hyperlink" Target="http://172.22.1.31:8080/Isolucionsda/Mejoramiento/frmNotaDeMejora.aspx?CodNotaMejora=NTY1&amp;Consecutivo=NDM2" TargetMode="External"/><Relationship Id="rId81" Type="http://schemas.openxmlformats.org/officeDocument/2006/relationships/hyperlink" Target="http://172.22.1.31:8080/Isolucionsda/Mejoramiento/frmNotaDeMejora.aspx?CodNotaMejora=NTY4&amp;Consecutivo=NDM5" TargetMode="External"/><Relationship Id="rId4" Type="http://schemas.openxmlformats.org/officeDocument/2006/relationships/hyperlink" Target="http://172.22.1.31:8080/Isolucionsda/Mejoramiento/frmAccion.aspx?IdAccion=ODUy&amp;Consecutivo=NTE3" TargetMode="External"/><Relationship Id="rId9" Type="http://schemas.openxmlformats.org/officeDocument/2006/relationships/hyperlink" Target="http://172.22.1.31:8080/Isolucionsda/Mejoramiento/frmAccion.aspx?IdAccion=ODk2&amp;Consecutivo=NTYx" TargetMode="External"/><Relationship Id="rId13" Type="http://schemas.openxmlformats.org/officeDocument/2006/relationships/hyperlink" Target="http://172.22.1.31:8080/Isolucionsda/Mejoramiento/frmAccion.aspx?IdAccion=OTg0&amp;Consecutivo=NjQ5" TargetMode="External"/><Relationship Id="rId18" Type="http://schemas.openxmlformats.org/officeDocument/2006/relationships/hyperlink" Target="http://172.22.1.31:8080/Isolucionsda/Mejoramiento/frmAccion.aspx?IdAccion=MTAxNQ==&amp;Consecutivo=Njgw" TargetMode="External"/><Relationship Id="rId39" Type="http://schemas.openxmlformats.org/officeDocument/2006/relationships/hyperlink" Target="http://172.22.1.31:8080/Isolucionsda/Mejoramiento/frmAccion.aspx?IdAccion=MTMyNQ==&amp;Consecutivo=Nzg5" TargetMode="External"/><Relationship Id="rId34" Type="http://schemas.openxmlformats.org/officeDocument/2006/relationships/hyperlink" Target="http://172.22.1.31:8080/Isolucionsda/Mejoramiento/frmAccion.aspx?IdAccion=MTMwNA==&amp;Consecutivo=NzY4" TargetMode="External"/><Relationship Id="rId50" Type="http://schemas.openxmlformats.org/officeDocument/2006/relationships/hyperlink" Target="http://172.22.1.31:8080/Isolucionsda/Mejoramiento/frmAccion.aspx?IdAccion=MTM0Nw==&amp;Consecutivo=ODA5" TargetMode="External"/><Relationship Id="rId55" Type="http://schemas.openxmlformats.org/officeDocument/2006/relationships/hyperlink" Target="http://172.22.1.31:8080/Isolucionsda/Mejoramiento/frmAccion.aspx?IdAccion=MTM1Nw==&amp;Consecutivo=ODE3" TargetMode="External"/><Relationship Id="rId76" Type="http://schemas.openxmlformats.org/officeDocument/2006/relationships/hyperlink" Target="http://172.22.1.31:8080/Isolucionsda/Mejoramiento/frmNotaDeMejora.aspx?CodNotaMejora=NTYz&amp;Consecutivo=NDM0" TargetMode="External"/><Relationship Id="rId7" Type="http://schemas.openxmlformats.org/officeDocument/2006/relationships/hyperlink" Target="http://172.22.1.31:8080/Isolucionsda/Mejoramiento/frmAccion.aspx?IdAccion=ODkz&amp;Consecutivo=NTU4" TargetMode="External"/><Relationship Id="rId71" Type="http://schemas.openxmlformats.org/officeDocument/2006/relationships/hyperlink" Target="http://172.22.1.31:8080/Isolucionsda/Mejoramiento/frmNotaDeMejora.aspx?CodNotaMejora=NTU4&amp;Consecutivo=NDI5" TargetMode="External"/><Relationship Id="rId2" Type="http://schemas.openxmlformats.org/officeDocument/2006/relationships/hyperlink" Target="http://172.22.1.31:8080/Isolucionsda/Mejoramiento/frmAccion.aspx?IdAccion=ODUw&amp;Consecutivo=NTE1" TargetMode="External"/><Relationship Id="rId29" Type="http://schemas.openxmlformats.org/officeDocument/2006/relationships/hyperlink" Target="http://172.22.1.31:8080/Isolucionsda/Mejoramiento/frmAccion.aspx?IdAccion=MTI4OQ==&amp;Consecutivo=NzUz" TargetMode="External"/><Relationship Id="rId24" Type="http://schemas.openxmlformats.org/officeDocument/2006/relationships/hyperlink" Target="http://172.22.1.31:8080/Isolucionsda/Mejoramiento/frmAccion.aspx?IdAccion=MTAzNw==&amp;Consecutivo=NzAy" TargetMode="External"/><Relationship Id="rId40" Type="http://schemas.openxmlformats.org/officeDocument/2006/relationships/hyperlink" Target="http://172.22.1.31:8080/Isolucionsda/Mejoramiento/frmAccion.aspx?IdAccion=MTMyOQ==&amp;Consecutivo=Nzkz" TargetMode="External"/><Relationship Id="rId45" Type="http://schemas.openxmlformats.org/officeDocument/2006/relationships/hyperlink" Target="http://172.22.1.31:8080/Isolucionsda/Mejoramiento/frmAccion.aspx?IdAccion=MTMzNg==&amp;Consecutivo=ODAw" TargetMode="External"/><Relationship Id="rId66" Type="http://schemas.openxmlformats.org/officeDocument/2006/relationships/hyperlink" Target="http://172.22.1.31:8080/Isolucionsda/Mejoramiento/frmNotaDeMejora.aspx?CodNotaMejora=NTUy&amp;Consecutivo=NDIz"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172.22.1.31:8080/Isolucionsda/Mejoramiento/frmAccion.aspx?IdAccion=MTMxNw==&amp;Consecutivo=Nzgx" TargetMode="External"/><Relationship Id="rId1" Type="http://schemas.openxmlformats.org/officeDocument/2006/relationships/hyperlink" Target="http://172.22.1.31:8080/Isolucionsda/Mejoramiento/frmAccion.aspx?IdAccion=MTMxNg==&amp;Consecutivo=Nzgw"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172.22.1.31:8080/Isolucionsda/Mejoramiento/frmNotaDeMejora.aspx?CodNotaMejora=NTYy&amp;Consecutivo=NDMz" TargetMode="External"/><Relationship Id="rId1" Type="http://schemas.openxmlformats.org/officeDocument/2006/relationships/hyperlink" Target="http://172.22.1.31:8080/Isolucionsda/Mejoramiento/frmAccion.aspx?IdAccion=MTM1MQ==&amp;Consecutivo=ODEz"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Yx&amp;Consecutivo=NDMy"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Yx&amp;Consecutivo=NDMy"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Dk0&amp;Consecutivo=MzY3"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172.22.1.31:8080/Isolucionsda/Mejoramiento/frmAccion.aspx?IdAccion=ODk1&amp;Consecutivo=NTYw" TargetMode="External"/><Relationship Id="rId13" Type="http://schemas.openxmlformats.org/officeDocument/2006/relationships/hyperlink" Target="http://172.22.1.31:8080/Isolucionsda/Mejoramiento/frmAccion.aspx?IdAccion=OTg0&amp;Consecutivo=NjQ5" TargetMode="External"/><Relationship Id="rId18" Type="http://schemas.openxmlformats.org/officeDocument/2006/relationships/hyperlink" Target="http://172.22.1.31:8080/Isolucionsda/Mejoramiento/frmAccion.aspx?IdAccion=MTMwMQ==&amp;Consecutivo=NzY1" TargetMode="External"/><Relationship Id="rId26" Type="http://schemas.openxmlformats.org/officeDocument/2006/relationships/hyperlink" Target="http://172.22.1.31:8080/Isolucionsda/Mejoramiento/frmAccion.aspx?IdAccion=MTMzMw==&amp;Consecutivo=Nzk3" TargetMode="External"/><Relationship Id="rId3" Type="http://schemas.openxmlformats.org/officeDocument/2006/relationships/hyperlink" Target="http://172.22.1.31:8080/Isolucionsda/Mejoramiento/frmAccion.aspx?IdAccion=ODUx&amp;Consecutivo=NTE2" TargetMode="External"/><Relationship Id="rId21" Type="http://schemas.openxmlformats.org/officeDocument/2006/relationships/hyperlink" Target="http://172.22.1.31:8080/Isolucionsda/Mejoramiento/frmAccion.aspx?IdAccion=MTMyNA==&amp;Consecutivo=Nzg4" TargetMode="External"/><Relationship Id="rId7" Type="http://schemas.openxmlformats.org/officeDocument/2006/relationships/hyperlink" Target="http://172.22.1.31:8080/Isolucionsda/Mejoramiento/frmAccion.aspx?IdAccion=ODkz&amp;Consecutivo=NTU4" TargetMode="External"/><Relationship Id="rId12" Type="http://schemas.openxmlformats.org/officeDocument/2006/relationships/hyperlink" Target="http://172.22.1.31:8080/Isolucionsda/Mejoramiento/frmAccion.aspx?IdAccion=OTc0&amp;Consecutivo=NjM5" TargetMode="External"/><Relationship Id="rId17" Type="http://schemas.openxmlformats.org/officeDocument/2006/relationships/hyperlink" Target="http://172.22.1.31:8080/Isolucionsda/Mejoramiento/frmAccion.aspx?IdAccion=MTI5OQ==&amp;Consecutivo=NzYz" TargetMode="External"/><Relationship Id="rId25" Type="http://schemas.openxmlformats.org/officeDocument/2006/relationships/hyperlink" Target="http://172.22.1.31:8080/Isolucionsda/Mejoramiento/frmAccion.aspx?IdAccion=MTMzMg==&amp;Consecutivo=Nzk2" TargetMode="External"/><Relationship Id="rId2" Type="http://schemas.openxmlformats.org/officeDocument/2006/relationships/hyperlink" Target="http://172.22.1.31:8080/Isolucionsda/Mejoramiento/frmAccion.aspx?IdAccion=ODUw&amp;Consecutivo=NTE1" TargetMode="External"/><Relationship Id="rId16" Type="http://schemas.openxmlformats.org/officeDocument/2006/relationships/hyperlink" Target="http://172.22.1.31:8080/Isolucionsda/Mejoramiento/frmAccion.aspx?IdAccion=OTkw&amp;Consecutivo=NjU1" TargetMode="External"/><Relationship Id="rId20" Type="http://schemas.openxmlformats.org/officeDocument/2006/relationships/hyperlink" Target="http://172.22.1.31:8080/Isolucionsda/Mejoramiento/frmAccion.aspx?IdAccion=MTMwNQ==&amp;Consecutivo=NzY5" TargetMode="External"/><Relationship Id="rId29" Type="http://schemas.openxmlformats.org/officeDocument/2006/relationships/hyperlink" Target="http://172.22.1.31:8080/Isolucionsda/Mejoramiento/frmAccion.aspx?IdAccion=MTMzNw==&amp;Consecutivo=ODAx" TargetMode="External"/><Relationship Id="rId1" Type="http://schemas.openxmlformats.org/officeDocument/2006/relationships/hyperlink" Target="http://172.22.1.31:8080/Isolucionsda/Mejoramiento/frmAccion.aspx?IdAccion=ODM3&amp;Consecutivo=NTAy" TargetMode="External"/><Relationship Id="rId6" Type="http://schemas.openxmlformats.org/officeDocument/2006/relationships/hyperlink" Target="http://172.22.1.31:8080/Isolucionsda/Mejoramiento/frmAccion.aspx?IdAccion=ODky&amp;Consecutivo=NTU3" TargetMode="External"/><Relationship Id="rId11" Type="http://schemas.openxmlformats.org/officeDocument/2006/relationships/hyperlink" Target="http://172.22.1.31:8080/Isolucionsda/Mejoramiento/frmAccion.aspx?IdAccion=OTY2&amp;Consecutivo=NjMx" TargetMode="External"/><Relationship Id="rId24" Type="http://schemas.openxmlformats.org/officeDocument/2006/relationships/hyperlink" Target="http://172.22.1.31:8080/Isolucionsda/Mejoramiento/frmAccion.aspx?IdAccion=MTMzMQ==&amp;Consecutivo=Nzk1" TargetMode="External"/><Relationship Id="rId5" Type="http://schemas.openxmlformats.org/officeDocument/2006/relationships/hyperlink" Target="http://172.22.1.31:8080/Isolucionsda/Mejoramiento/frmAccion.aspx?IdAccion=ODkw&amp;Consecutivo=NTU1" TargetMode="External"/><Relationship Id="rId15" Type="http://schemas.openxmlformats.org/officeDocument/2006/relationships/hyperlink" Target="http://172.22.1.31:8080/Isolucionsda/Mejoramiento/frmAccion.aspx?IdAccion=OTg5&amp;Consecutivo=NjU0" TargetMode="External"/><Relationship Id="rId23" Type="http://schemas.openxmlformats.org/officeDocument/2006/relationships/hyperlink" Target="http://172.22.1.31:8080/Isolucionsda/Mejoramiento/frmAccion.aspx?IdAccion=MTMyOQ==&amp;Consecutivo=Nzkz" TargetMode="External"/><Relationship Id="rId28" Type="http://schemas.openxmlformats.org/officeDocument/2006/relationships/hyperlink" Target="http://172.22.1.31:8080/Isolucionsda/Mejoramiento/frmAccion.aspx?IdAccion=MTMzNg==&amp;Consecutivo=ODAw" TargetMode="External"/><Relationship Id="rId10" Type="http://schemas.openxmlformats.org/officeDocument/2006/relationships/hyperlink" Target="http://172.22.1.31:8080/Isolucionsda/Mejoramiento/frmAccion.aspx?IdAccion=OTE5&amp;Consecutivo=NTg0" TargetMode="External"/><Relationship Id="rId19" Type="http://schemas.openxmlformats.org/officeDocument/2006/relationships/hyperlink" Target="http://172.22.1.31:8080/Isolucionsda/Mejoramiento/frmAccion.aspx?IdAccion=MTMwNA==&amp;Consecutivo=NzY4" TargetMode="External"/><Relationship Id="rId31" Type="http://schemas.openxmlformats.org/officeDocument/2006/relationships/hyperlink" Target="http://172.22.1.31:8080/Isolucionsda/Mejoramiento/frmNotaDeMejora.aspx?CodNotaMejora=NTU2&amp;Consecutivo=NDI3" TargetMode="External"/><Relationship Id="rId4" Type="http://schemas.openxmlformats.org/officeDocument/2006/relationships/hyperlink" Target="http://172.22.1.31:8080/Isolucionsda/Mejoramiento/frmAccion.aspx?IdAccion=ODUy&amp;Consecutivo=NTE3" TargetMode="External"/><Relationship Id="rId9" Type="http://schemas.openxmlformats.org/officeDocument/2006/relationships/hyperlink" Target="http://172.22.1.31:8080/Isolucionsda/Mejoramiento/frmAccion.aspx?IdAccion=ODk2&amp;Consecutivo=NTYx" TargetMode="External"/><Relationship Id="rId14" Type="http://schemas.openxmlformats.org/officeDocument/2006/relationships/hyperlink" Target="http://172.22.1.31:8080/Isolucionsda/Mejoramiento/frmAccion.aspx?IdAccion=OTg4&amp;Consecutivo=NjUz" TargetMode="External"/><Relationship Id="rId22" Type="http://schemas.openxmlformats.org/officeDocument/2006/relationships/hyperlink" Target="http://172.22.1.31:8080/Isolucionsda/Mejoramiento/frmAccion.aspx?IdAccion=MTMyNQ==&amp;Consecutivo=Nzg5" TargetMode="External"/><Relationship Id="rId27" Type="http://schemas.openxmlformats.org/officeDocument/2006/relationships/hyperlink" Target="http://172.22.1.31:8080/Isolucionsda/Mejoramiento/frmAccion.aspx?IdAccion=MTMzNA==&amp;Consecutivo=Nzk4" TargetMode="External"/><Relationship Id="rId30" Type="http://schemas.openxmlformats.org/officeDocument/2006/relationships/hyperlink" Target="http://172.22.1.31:8080/Isolucionsda/Mejoramiento/frmAccion.aspx?IdAccion=MTM0NA==&amp;Consecutivo=ODA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172.22.1.31:8080/Isolucionsda/Mejoramiento/frmAccion.aspx?IdAccion=MTI3OA==&amp;Consecutivo=NzQ4" TargetMode="External"/><Relationship Id="rId7" Type="http://schemas.openxmlformats.org/officeDocument/2006/relationships/hyperlink" Target="http://172.22.1.31:8080/Isolucionsda/Mejoramiento/frmAccion.aspx?IdAccion=MTM0Nw==&amp;Consecutivo=ODA5" TargetMode="External"/><Relationship Id="rId2" Type="http://schemas.openxmlformats.org/officeDocument/2006/relationships/hyperlink" Target="http://172.22.1.31:8080/Isolucionsda/Mejoramiento/frmAccion.aspx?IdAccion=MTI3Nw==&amp;Consecutivo=NzQ3" TargetMode="External"/><Relationship Id="rId1" Type="http://schemas.openxmlformats.org/officeDocument/2006/relationships/hyperlink" Target="http://172.22.1.31:8080/Isolucionsda/Mejoramiento/frmAccion.aspx?IdAccion=MTI3Ng==&amp;Consecutivo=NzQ2" TargetMode="External"/><Relationship Id="rId6" Type="http://schemas.openxmlformats.org/officeDocument/2006/relationships/hyperlink" Target="http://172.22.1.31:8080/Isolucionsda/Mejoramiento/frmAccion.aspx?IdAccion=MTI5MQ==&amp;Consecutivo=NzU1" TargetMode="External"/><Relationship Id="rId5" Type="http://schemas.openxmlformats.org/officeDocument/2006/relationships/hyperlink" Target="http://172.22.1.31:8080/Isolucionsda/Mejoramiento/frmAccion.aspx?IdAccion=MTI5MA==&amp;Consecutivo=NzU0" TargetMode="External"/><Relationship Id="rId4" Type="http://schemas.openxmlformats.org/officeDocument/2006/relationships/hyperlink" Target="http://172.22.1.31:8080/Isolucionsda/Mejoramiento/frmAccion.aspx?IdAccion=MTI4OQ==&amp;Consecutivo=NzUz"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Y5&amp;Consecutivo=NDQw"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172.22.1.31:8080/Isolucionsda/Mejoramiento/frmAccion.aspx?IdAccion=MTM1OA==&amp;Consecutivo=ODE4" TargetMode="External"/><Relationship Id="rId2" Type="http://schemas.openxmlformats.org/officeDocument/2006/relationships/hyperlink" Target="http://172.22.1.31:8080/Isolucionsda/Mejoramiento/frmAccion.aspx?IdAccion=MTM1Ng==&amp;Consecutivo=ODE2" TargetMode="External"/><Relationship Id="rId1" Type="http://schemas.openxmlformats.org/officeDocument/2006/relationships/hyperlink" Target="http://172.22.1.31:8080/Isolucionsda/Mejoramiento/frmAccion.aspx?IdAccion=MTM1NQ==&amp;Consecutivo=ODE1" TargetMode="External"/><Relationship Id="rId5" Type="http://schemas.openxmlformats.org/officeDocument/2006/relationships/hyperlink" Target="http://172.22.1.31:8080/Isolucionsda/Mejoramiento/frmNotaDeMejora.aspx?CodNotaMejora=NTE5&amp;Consecutivo=Mzkx" TargetMode="External"/><Relationship Id="rId4" Type="http://schemas.openxmlformats.org/officeDocument/2006/relationships/hyperlink" Target="http://172.22.1.31:8080/Isolucionsda/Mejoramiento/frmAccion.aspx?IdAccion=MTM2MA==&amp;Consecutivo=ODIw"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Yz&amp;Consecutivo=NDM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U0&amp;Consecutivo=NDI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172.22.1.31:8080/Isolucionsda/Mejoramiento/frmAccion.aspx?IdAccion=MTAzNw==&amp;Consecutivo=NzAy" TargetMode="External"/><Relationship Id="rId3" Type="http://schemas.openxmlformats.org/officeDocument/2006/relationships/hyperlink" Target="http://172.22.1.31:8080/Isolucionsda/Mejoramiento/frmAccion.aspx?IdAccion=MTAxNw==&amp;Consecutivo=Njgy" TargetMode="External"/><Relationship Id="rId7" Type="http://schemas.openxmlformats.org/officeDocument/2006/relationships/hyperlink" Target="http://172.22.1.31:8080/Isolucionsda/Mejoramiento/frmAccion.aspx?IdAccion=MTAzMQ==&amp;Consecutivo=Njk2" TargetMode="External"/><Relationship Id="rId2" Type="http://schemas.openxmlformats.org/officeDocument/2006/relationships/hyperlink" Target="http://172.22.1.31:8080/Isolucionsda/Mejoramiento/frmAccion.aspx?IdAccion=MTAxNQ==&amp;Consecutivo=Njgw" TargetMode="External"/><Relationship Id="rId1" Type="http://schemas.openxmlformats.org/officeDocument/2006/relationships/hyperlink" Target="http://172.22.1.31:8080/Isolucionsda/Mejoramiento/frmAccion.aspx?IdAccion=MTAwOA==&amp;Consecutivo=Njcz" TargetMode="External"/><Relationship Id="rId6" Type="http://schemas.openxmlformats.org/officeDocument/2006/relationships/hyperlink" Target="http://172.22.1.31:8080/Isolucionsda/Mejoramiento/frmAccion.aspx?IdAccion=MTAzMA==&amp;Consecutivo=Njk1" TargetMode="External"/><Relationship Id="rId5" Type="http://schemas.openxmlformats.org/officeDocument/2006/relationships/hyperlink" Target="http://172.22.1.31:8080/Isolucionsda/Mejoramiento/frmAccion.aspx?IdAccion=MTAyNw==&amp;Consecutivo=Njky" TargetMode="External"/><Relationship Id="rId10" Type="http://schemas.openxmlformats.org/officeDocument/2006/relationships/hyperlink" Target="http://172.22.1.31:8080/Isolucionsda/Mejoramiento/frmAccion.aspx?IdAccion=MTM1Mg==&amp;Consecutivo=ODE0" TargetMode="External"/><Relationship Id="rId4" Type="http://schemas.openxmlformats.org/officeDocument/2006/relationships/hyperlink" Target="http://172.22.1.31:8080/Isolucionsda/Mejoramiento/frmAccion.aspx?IdAccion=MTAyMw==&amp;Consecutivo=Njg4" TargetMode="External"/><Relationship Id="rId9" Type="http://schemas.openxmlformats.org/officeDocument/2006/relationships/hyperlink" Target="http://172.22.1.31:8080/Isolucionsda/Mejoramiento/frmAccion.aspx?IdAccion=MTA0NQ==&amp;Consecutivo=NzEw"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172.22.1.31:8080/Isolucionsda/Mejoramiento/frmAccion.aspx?IdAccion=MTM1OQ==&amp;Consecutivo=ODE5" TargetMode="External"/><Relationship Id="rId7" Type="http://schemas.openxmlformats.org/officeDocument/2006/relationships/printerSettings" Target="../printerSettings/printerSettings6.bin"/><Relationship Id="rId2" Type="http://schemas.openxmlformats.org/officeDocument/2006/relationships/hyperlink" Target="http://172.22.1.31:8080/Isolucionsda/Mejoramiento/frmAccion.aspx?IdAccion=MTM1Nw==&amp;Consecutivo=ODE3" TargetMode="External"/><Relationship Id="rId1" Type="http://schemas.openxmlformats.org/officeDocument/2006/relationships/hyperlink" Target="http://172.22.1.31:8080/Isolucionsda/Mejoramiento/frmAccion.aspx?IdAccion=MTM0Mg==&amp;Consecutivo=ODA1" TargetMode="External"/><Relationship Id="rId6" Type="http://schemas.openxmlformats.org/officeDocument/2006/relationships/hyperlink" Target="http://172.22.1.31:8080/Isolucionsda/Mejoramiento/frmNotaDeMejora.aspx?CodNotaMejora=NTUy&amp;Consecutivo=NDIz" TargetMode="External"/><Relationship Id="rId5" Type="http://schemas.openxmlformats.org/officeDocument/2006/relationships/hyperlink" Target="http://172.22.1.31:8080/Isolucionsda/Mejoramiento/frmNotaDeMejora.aspx?CodNotaMejora=NTUx&amp;Consecutivo=NDIy" TargetMode="External"/><Relationship Id="rId4" Type="http://schemas.openxmlformats.org/officeDocument/2006/relationships/hyperlink" Target="http://172.22.1.31:8080/Isolucionsda/Mejoramiento/frmNotaDeMejora.aspx?CodNotaMejora=NTUw&amp;Consecutivo=NDI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172.22.1.31:8080/Isolucionsda/Mejoramiento/frmNotaDeMejora.aspx?CodNotaMejora=NTU1&amp;Consecutivo=NDI2"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U3&amp;Consecutivo=NDI4"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172.22.1.31:8080/Isolucionsda/Mejoramiento/frmNotaDeMejora.aspx?CodNotaMejora=NTYw&amp;Consecutivo=NDMx" TargetMode="External"/><Relationship Id="rId2" Type="http://schemas.openxmlformats.org/officeDocument/2006/relationships/hyperlink" Target="http://172.22.1.31:8080/Isolucionsda/Mejoramiento/frmNotaDeMejora.aspx?CodNotaMejora=NTU5&amp;Consecutivo=NDMw" TargetMode="External"/><Relationship Id="rId1" Type="http://schemas.openxmlformats.org/officeDocument/2006/relationships/hyperlink" Target="http://172.22.1.31:8080/Isolucionsda/Mejoramiento/frmNotaDeMejora.aspx?CodNotaMejora=NTU4&amp;Consecutivo=NDI5"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172.22.1.31:8080/Isolucionsda/Mejoramiento/frmNotaDeMejora.aspx?CodNotaMejora=NTY1&amp;Consecutivo=NDM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172.22.1.31:8080/Isolucionsda/Mejoramiento/frmNotaDeMejora.aspx?CodNotaMejora=NTU1&amp;Consecutivo=NDI2" TargetMode="External"/><Relationship Id="rId13" Type="http://schemas.openxmlformats.org/officeDocument/2006/relationships/hyperlink" Target="http://172.22.1.31:8080/Isolucionsda/Mejoramiento/frmNotaDeMejora.aspx?CodNotaMejora=NTYw&amp;Consecutivo=NDMx" TargetMode="External"/><Relationship Id="rId18" Type="http://schemas.openxmlformats.org/officeDocument/2006/relationships/hyperlink" Target="http://172.22.1.31:8080/Isolucionsda/Mejoramiento/frmNotaDeMejora.aspx?CodNotaMejora=NTY1&amp;Consecutivo=NDM2" TargetMode="External"/><Relationship Id="rId3" Type="http://schemas.openxmlformats.org/officeDocument/2006/relationships/hyperlink" Target="http://172.22.1.31:8080/Isolucionsda/Mejoramiento/frmNotaDeMejora.aspx?CodNotaMejora=NTM3&amp;Consecutivo=NDA5" TargetMode="External"/><Relationship Id="rId21" Type="http://schemas.openxmlformats.org/officeDocument/2006/relationships/hyperlink" Target="http://172.22.1.31:8080/Isolucionsda/Mejoramiento/frmNotaDeMejora.aspx?CodNotaMejora=NTY4&amp;Consecutivo=NDM5" TargetMode="External"/><Relationship Id="rId7" Type="http://schemas.openxmlformats.org/officeDocument/2006/relationships/hyperlink" Target="http://172.22.1.31:8080/Isolucionsda/Mejoramiento/frmNotaDeMejora.aspx?CodNotaMejora=NTU0&amp;Consecutivo=NDI1" TargetMode="External"/><Relationship Id="rId12" Type="http://schemas.openxmlformats.org/officeDocument/2006/relationships/hyperlink" Target="http://172.22.1.31:8080/Isolucionsda/Mejoramiento/frmNotaDeMejora.aspx?CodNotaMejora=NTU5&amp;Consecutivo=NDMw" TargetMode="External"/><Relationship Id="rId17" Type="http://schemas.openxmlformats.org/officeDocument/2006/relationships/hyperlink" Target="http://172.22.1.31:8080/Isolucionsda/Mejoramiento/frmNotaDeMejora.aspx?CodNotaMejora=NTY0&amp;Consecutivo=NDM1" TargetMode="External"/><Relationship Id="rId2" Type="http://schemas.openxmlformats.org/officeDocument/2006/relationships/hyperlink" Target="http://172.22.1.31:8080/Isolucionsda/Mejoramiento/frmNotaDeMejora.aspx?CodNotaMejora=NTE5&amp;Consecutivo=Mzkx" TargetMode="External"/><Relationship Id="rId16" Type="http://schemas.openxmlformats.org/officeDocument/2006/relationships/hyperlink" Target="http://172.22.1.31:8080/Isolucionsda/Mejoramiento/frmNotaDeMejora.aspx?CodNotaMejora=NTYz&amp;Consecutivo=NDM0" TargetMode="External"/><Relationship Id="rId20" Type="http://schemas.openxmlformats.org/officeDocument/2006/relationships/hyperlink" Target="http://172.22.1.31:8080/Isolucionsda/Mejoramiento/frmNotaDeMejora.aspx?CodNotaMejora=NTY3&amp;Consecutivo=NDM4" TargetMode="External"/><Relationship Id="rId1" Type="http://schemas.openxmlformats.org/officeDocument/2006/relationships/hyperlink" Target="http://172.22.1.31:8080/Isolucionsda/Mejoramiento/frmNotaDeMejora.aspx?CodNotaMejora=NDk0&amp;Consecutivo=MzY3" TargetMode="External"/><Relationship Id="rId6" Type="http://schemas.openxmlformats.org/officeDocument/2006/relationships/hyperlink" Target="http://172.22.1.31:8080/Isolucionsda/Mejoramiento/frmNotaDeMejora.aspx?CodNotaMejora=NTUy&amp;Consecutivo=NDIz" TargetMode="External"/><Relationship Id="rId11" Type="http://schemas.openxmlformats.org/officeDocument/2006/relationships/hyperlink" Target="http://172.22.1.31:8080/Isolucionsda/Mejoramiento/frmNotaDeMejora.aspx?CodNotaMejora=NTU4&amp;Consecutivo=NDI5" TargetMode="External"/><Relationship Id="rId5" Type="http://schemas.openxmlformats.org/officeDocument/2006/relationships/hyperlink" Target="http://172.22.1.31:8080/Isolucionsda/Mejoramiento/frmNotaDeMejora.aspx?CodNotaMejora=NTUx&amp;Consecutivo=NDIy" TargetMode="External"/><Relationship Id="rId15" Type="http://schemas.openxmlformats.org/officeDocument/2006/relationships/hyperlink" Target="http://172.22.1.31:8080/Isolucionsda/Mejoramiento/frmNotaDeMejora.aspx?CodNotaMejora=NTYy&amp;Consecutivo=NDMz" TargetMode="External"/><Relationship Id="rId10" Type="http://schemas.openxmlformats.org/officeDocument/2006/relationships/hyperlink" Target="http://172.22.1.31:8080/Isolucionsda/Mejoramiento/frmNotaDeMejora.aspx?CodNotaMejora=NTU3&amp;Consecutivo=NDI4" TargetMode="External"/><Relationship Id="rId19" Type="http://schemas.openxmlformats.org/officeDocument/2006/relationships/hyperlink" Target="http://172.22.1.31:8080/Isolucionsda/Mejoramiento/frmNotaDeMejora.aspx?CodNotaMejora=NTY2&amp;Consecutivo=NDM3" TargetMode="External"/><Relationship Id="rId4" Type="http://schemas.openxmlformats.org/officeDocument/2006/relationships/hyperlink" Target="http://172.22.1.31:8080/Isolucionsda/Mejoramiento/frmNotaDeMejora.aspx?CodNotaMejora=NTUw&amp;Consecutivo=NDIx" TargetMode="External"/><Relationship Id="rId9" Type="http://schemas.openxmlformats.org/officeDocument/2006/relationships/hyperlink" Target="http://172.22.1.31:8080/Isolucionsda/Mejoramiento/frmNotaDeMejora.aspx?CodNotaMejora=NTU2&amp;Consecutivo=NDI3" TargetMode="External"/><Relationship Id="rId14" Type="http://schemas.openxmlformats.org/officeDocument/2006/relationships/hyperlink" Target="http://172.22.1.31:8080/Isolucionsda/Mejoramiento/frmNotaDeMejora.aspx?CodNotaMejora=NTYx&amp;Consecutivo=NDMy" TargetMode="External"/><Relationship Id="rId22" Type="http://schemas.openxmlformats.org/officeDocument/2006/relationships/hyperlink" Target="http://172.22.1.31:8080/Isolucionsda/Mejoramiento/frmNotaDeMejora.aspx?CodNotaMejora=NTY5&amp;Consecutivo=NDQw"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172.22.1.31:8080/Isolucionsda/Mejoramiento/frmNotaDeMejora.aspx?CodNotaMejora=NTU0&amp;Consecutivo=NDI1" TargetMode="External"/><Relationship Id="rId13" Type="http://schemas.openxmlformats.org/officeDocument/2006/relationships/hyperlink" Target="http://172.22.1.31:8080/Isolucionsda/Mejoramiento/frmNotaDeMejora.aspx?CodNotaMejora=NTU5&amp;Consecutivo=NDMw" TargetMode="External"/><Relationship Id="rId18" Type="http://schemas.openxmlformats.org/officeDocument/2006/relationships/hyperlink" Target="http://172.22.1.31:8080/Isolucionsda/Mejoramiento/frmNotaDeMejora.aspx?CodNotaMejora=NTY0&amp;Consecutivo=NDM1" TargetMode="External"/><Relationship Id="rId3" Type="http://schemas.openxmlformats.org/officeDocument/2006/relationships/hyperlink" Target="http://172.22.1.31:8080/Isolucionsda/Mejoramiento/frmNotaDeMejora.aspx?CodNotaMejora=NTM3&amp;Consecutivo=NDA5" TargetMode="External"/><Relationship Id="rId21" Type="http://schemas.openxmlformats.org/officeDocument/2006/relationships/hyperlink" Target="http://172.22.1.31:8080/Isolucionsda/Mejoramiento/frmNotaDeMejora.aspx?CodNotaMejora=NTY3&amp;Consecutivo=NDM4" TargetMode="External"/><Relationship Id="rId7" Type="http://schemas.openxmlformats.org/officeDocument/2006/relationships/hyperlink" Target="http://172.22.1.31:8080/Isolucionsda/Mejoramiento/frmNotaDeMejora.aspx?CodNotaMejora=NTUz&amp;Consecutivo=NDI0" TargetMode="External"/><Relationship Id="rId12" Type="http://schemas.openxmlformats.org/officeDocument/2006/relationships/hyperlink" Target="http://172.22.1.31:8080/Isolucionsda/Mejoramiento/frmNotaDeMejora.aspx?CodNotaMejora=NTU4&amp;Consecutivo=NDI5" TargetMode="External"/><Relationship Id="rId17" Type="http://schemas.openxmlformats.org/officeDocument/2006/relationships/hyperlink" Target="http://172.22.1.31:8080/Isolucionsda/Mejoramiento/frmNotaDeMejora.aspx?CodNotaMejora=NTYz&amp;Consecutivo=NDM0" TargetMode="External"/><Relationship Id="rId25" Type="http://schemas.openxmlformats.org/officeDocument/2006/relationships/printerSettings" Target="../printerSettings/printerSettings3.bin"/><Relationship Id="rId2" Type="http://schemas.openxmlformats.org/officeDocument/2006/relationships/hyperlink" Target="http://172.22.1.31:8080/Isolucionsda/Mejoramiento/frmNotaDeMejora.aspx?CodNotaMejora=NTE5&amp;Consecutivo=Mzkx" TargetMode="External"/><Relationship Id="rId16" Type="http://schemas.openxmlformats.org/officeDocument/2006/relationships/hyperlink" Target="http://172.22.1.31:8080/Isolucionsda/Mejoramiento/frmNotaDeMejora.aspx?CodNotaMejora=NTYy&amp;Consecutivo=NDMz" TargetMode="External"/><Relationship Id="rId20" Type="http://schemas.openxmlformats.org/officeDocument/2006/relationships/hyperlink" Target="http://172.22.1.31:8080/Isolucionsda/Mejoramiento/frmNotaDeMejora.aspx?CodNotaMejora=NTY2&amp;Consecutivo=NDM3" TargetMode="External"/><Relationship Id="rId1" Type="http://schemas.openxmlformats.org/officeDocument/2006/relationships/hyperlink" Target="http://172.22.1.31:8080/Isolucionsda/Mejoramiento/frmNotaDeMejora.aspx?CodNotaMejora=NDk0&amp;Consecutivo=MzY3" TargetMode="External"/><Relationship Id="rId6" Type="http://schemas.openxmlformats.org/officeDocument/2006/relationships/hyperlink" Target="http://172.22.1.31:8080/Isolucionsda/Mejoramiento/frmNotaDeMejora.aspx?CodNotaMejora=NTUy&amp;Consecutivo=NDIz" TargetMode="External"/><Relationship Id="rId11" Type="http://schemas.openxmlformats.org/officeDocument/2006/relationships/hyperlink" Target="http://172.22.1.31:8080/Isolucionsda/Mejoramiento/frmNotaDeMejora.aspx?CodNotaMejora=NTU3&amp;Consecutivo=NDI4" TargetMode="External"/><Relationship Id="rId24" Type="http://schemas.openxmlformats.org/officeDocument/2006/relationships/hyperlink" Target="http://172.22.1.31:8080/Isolucionsda/Mejoramiento/frmNotaDeMejora.aspx?CodNotaMejora=NTcw&amp;Consecutivo=NDQx" TargetMode="External"/><Relationship Id="rId5" Type="http://schemas.openxmlformats.org/officeDocument/2006/relationships/hyperlink" Target="http://172.22.1.31:8080/Isolucionsda/Mejoramiento/frmNotaDeMejora.aspx?CodNotaMejora=NTUx&amp;Consecutivo=NDIy" TargetMode="External"/><Relationship Id="rId15" Type="http://schemas.openxmlformats.org/officeDocument/2006/relationships/hyperlink" Target="http://172.22.1.31:8080/Isolucionsda/Mejoramiento/frmNotaDeMejora.aspx?CodNotaMejora=NTYx&amp;Consecutivo=NDMy" TargetMode="External"/><Relationship Id="rId23" Type="http://schemas.openxmlformats.org/officeDocument/2006/relationships/hyperlink" Target="http://172.22.1.31:8080/Isolucionsda/Mejoramiento/frmNotaDeMejora.aspx?CodNotaMejora=NTY5&amp;Consecutivo=NDQw" TargetMode="External"/><Relationship Id="rId10" Type="http://schemas.openxmlformats.org/officeDocument/2006/relationships/hyperlink" Target="http://172.22.1.31:8080/Isolucionsda/Mejoramiento/frmNotaDeMejora.aspx?CodNotaMejora=NTU2&amp;Consecutivo=NDI3" TargetMode="External"/><Relationship Id="rId19" Type="http://schemas.openxmlformats.org/officeDocument/2006/relationships/hyperlink" Target="http://172.22.1.31:8080/Isolucionsda/Mejoramiento/frmNotaDeMejora.aspx?CodNotaMejora=NTY1&amp;Consecutivo=NDM2" TargetMode="External"/><Relationship Id="rId4" Type="http://schemas.openxmlformats.org/officeDocument/2006/relationships/hyperlink" Target="http://172.22.1.31:8080/Isolucionsda/Mejoramiento/frmNotaDeMejora.aspx?CodNotaMejora=NTUw&amp;Consecutivo=NDIx" TargetMode="External"/><Relationship Id="rId9" Type="http://schemas.openxmlformats.org/officeDocument/2006/relationships/hyperlink" Target="http://172.22.1.31:8080/Isolucionsda/Mejoramiento/frmNotaDeMejora.aspx?CodNotaMejora=NTU1&amp;Consecutivo=NDI2" TargetMode="External"/><Relationship Id="rId14" Type="http://schemas.openxmlformats.org/officeDocument/2006/relationships/hyperlink" Target="http://172.22.1.31:8080/Isolucionsda/Mejoramiento/frmNotaDeMejora.aspx?CodNotaMejora=NTYw&amp;Consecutivo=NDMx" TargetMode="External"/><Relationship Id="rId22" Type="http://schemas.openxmlformats.org/officeDocument/2006/relationships/hyperlink" Target="http://172.22.1.31:8080/Isolucionsda/Mejoramiento/frmNotaDeMejora.aspx?CodNotaMejora=NTY4&amp;Consecutivo=NDM5"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3" Type="http://schemas.openxmlformats.org/officeDocument/2006/relationships/hyperlink" Target="http://172.22.1.31:8080/Isolucionsda/Mejoramiento/frmAccion.aspx?IdAccion=OTg0&amp;Consecutivo=NjQ5" TargetMode="External"/><Relationship Id="rId18" Type="http://schemas.openxmlformats.org/officeDocument/2006/relationships/hyperlink" Target="http://172.22.1.31:8080/Isolucionsda/Mejoramiento/frmAccion.aspx?IdAccion=MTAxNQ==&amp;Consecutivo=Njgw" TargetMode="External"/><Relationship Id="rId26" Type="http://schemas.openxmlformats.org/officeDocument/2006/relationships/hyperlink" Target="http://172.22.1.31:8080/Isolucionsda/Mejoramiento/frmAccion.aspx?IdAccion=MTI3Ng==&amp;Consecutivo=NzQ2" TargetMode="External"/><Relationship Id="rId39" Type="http://schemas.openxmlformats.org/officeDocument/2006/relationships/hyperlink" Target="http://172.22.1.31:8080/Isolucionsda/Mejoramiento/frmAccion.aspx?IdAccion=MTMyNQ==&amp;Consecutivo=Nzg5" TargetMode="External"/><Relationship Id="rId21" Type="http://schemas.openxmlformats.org/officeDocument/2006/relationships/hyperlink" Target="http://172.22.1.31:8080/Isolucionsda/Mejoramiento/frmAccion.aspx?IdAccion=MTAyNw==&amp;Consecutivo=Njky" TargetMode="External"/><Relationship Id="rId34" Type="http://schemas.openxmlformats.org/officeDocument/2006/relationships/hyperlink" Target="http://172.22.1.31:8080/Isolucionsda/Mejoramiento/frmAccion.aspx?IdAccion=MTMwNA==&amp;Consecutivo=NzY4" TargetMode="External"/><Relationship Id="rId42" Type="http://schemas.openxmlformats.org/officeDocument/2006/relationships/hyperlink" Target="http://172.22.1.31:8080/Isolucionsda/Mejoramiento/frmAccion.aspx?IdAccion=MTMzMg==&amp;Consecutivo=Nzk2" TargetMode="External"/><Relationship Id="rId47" Type="http://schemas.openxmlformats.org/officeDocument/2006/relationships/hyperlink" Target="http://172.22.1.31:8080/Isolucionsda/Mejoramiento/frmAccion.aspx?IdAccion=MTM0Mg==&amp;Consecutivo=ODA1" TargetMode="External"/><Relationship Id="rId50" Type="http://schemas.openxmlformats.org/officeDocument/2006/relationships/hyperlink" Target="http://172.22.1.31:8080/Isolucionsda/Mejoramiento/frmAccion.aspx?IdAccion=MTM0Nw==&amp;Consecutivo=ODA5" TargetMode="External"/><Relationship Id="rId55" Type="http://schemas.openxmlformats.org/officeDocument/2006/relationships/hyperlink" Target="http://172.22.1.31:8080/Isolucionsda/Mejoramiento/frmAccion.aspx?IdAccion=MTM1Nw==&amp;Consecutivo=ODE3" TargetMode="External"/><Relationship Id="rId7" Type="http://schemas.openxmlformats.org/officeDocument/2006/relationships/hyperlink" Target="http://172.22.1.31:8080/Isolucionsda/Mejoramiento/frmAccion.aspx?IdAccion=ODkz&amp;Consecutivo=NTU4" TargetMode="External"/><Relationship Id="rId2" Type="http://schemas.openxmlformats.org/officeDocument/2006/relationships/hyperlink" Target="http://172.22.1.31:8080/Isolucionsda/Mejoramiento/frmAccion.aspx?IdAccion=ODUw&amp;Consecutivo=NTE1" TargetMode="External"/><Relationship Id="rId16" Type="http://schemas.openxmlformats.org/officeDocument/2006/relationships/hyperlink" Target="http://172.22.1.31:8080/Isolucionsda/Mejoramiento/frmAccion.aspx?IdAccion=OTkw&amp;Consecutivo=NjU1" TargetMode="External"/><Relationship Id="rId29" Type="http://schemas.openxmlformats.org/officeDocument/2006/relationships/hyperlink" Target="http://172.22.1.31:8080/Isolucionsda/Mejoramiento/frmAccion.aspx?IdAccion=MTI4OQ==&amp;Consecutivo=NzUz" TargetMode="External"/><Relationship Id="rId11" Type="http://schemas.openxmlformats.org/officeDocument/2006/relationships/hyperlink" Target="http://172.22.1.31:8080/Isolucionsda/Mejoramiento/frmAccion.aspx?IdAccion=OTY2&amp;Consecutivo=NjMx" TargetMode="External"/><Relationship Id="rId24" Type="http://schemas.openxmlformats.org/officeDocument/2006/relationships/hyperlink" Target="http://172.22.1.31:8080/Isolucionsda/Mejoramiento/frmAccion.aspx?IdAccion=MTAzNw==&amp;Consecutivo=NzAy" TargetMode="External"/><Relationship Id="rId32" Type="http://schemas.openxmlformats.org/officeDocument/2006/relationships/hyperlink" Target="http://172.22.1.31:8080/Isolucionsda/Mejoramiento/frmAccion.aspx?IdAccion=MTI5OQ==&amp;Consecutivo=NzYz" TargetMode="External"/><Relationship Id="rId37" Type="http://schemas.openxmlformats.org/officeDocument/2006/relationships/hyperlink" Target="http://172.22.1.31:8080/Isolucionsda/Mejoramiento/frmAccion.aspx?IdAccion=MTMxNw==&amp;Consecutivo=Nzgx" TargetMode="External"/><Relationship Id="rId40" Type="http://schemas.openxmlformats.org/officeDocument/2006/relationships/hyperlink" Target="http://172.22.1.31:8080/Isolucionsda/Mejoramiento/frmAccion.aspx?IdAccion=MTMyOQ==&amp;Consecutivo=Nzkz" TargetMode="External"/><Relationship Id="rId45" Type="http://schemas.openxmlformats.org/officeDocument/2006/relationships/hyperlink" Target="http://172.22.1.31:8080/Isolucionsda/Mejoramiento/frmAccion.aspx?IdAccion=MTMzNg==&amp;Consecutivo=ODAw" TargetMode="External"/><Relationship Id="rId53" Type="http://schemas.openxmlformats.org/officeDocument/2006/relationships/hyperlink" Target="http://172.22.1.31:8080/Isolucionsda/Mejoramiento/frmAccion.aspx?IdAccion=MTM1NQ==&amp;Consecutivo=ODE1" TargetMode="External"/><Relationship Id="rId58" Type="http://schemas.openxmlformats.org/officeDocument/2006/relationships/hyperlink" Target="http://172.22.1.31:8080/Isolucionsda/Mejoramiento/frmAccion.aspx?IdAccion=MTM2MA==&amp;Consecutivo=ODIw" TargetMode="External"/><Relationship Id="rId5" Type="http://schemas.openxmlformats.org/officeDocument/2006/relationships/hyperlink" Target="http://172.22.1.31:8080/Isolucionsda/Mejoramiento/frmAccion.aspx?IdAccion=ODkw&amp;Consecutivo=NTU1" TargetMode="External"/><Relationship Id="rId19" Type="http://schemas.openxmlformats.org/officeDocument/2006/relationships/hyperlink" Target="http://172.22.1.31:8080/Isolucionsda/Mejoramiento/frmAccion.aspx?IdAccion=MTAxNw==&amp;Consecutivo=Njgy" TargetMode="External"/><Relationship Id="rId4" Type="http://schemas.openxmlformats.org/officeDocument/2006/relationships/hyperlink" Target="http://172.22.1.31:8080/Isolucionsda/Mejoramiento/frmAccion.aspx?IdAccion=ODUy&amp;Consecutivo=NTE3" TargetMode="External"/><Relationship Id="rId9" Type="http://schemas.openxmlformats.org/officeDocument/2006/relationships/hyperlink" Target="http://172.22.1.31:8080/Isolucionsda/Mejoramiento/frmAccion.aspx?IdAccion=ODk2&amp;Consecutivo=NTYx" TargetMode="External"/><Relationship Id="rId14" Type="http://schemas.openxmlformats.org/officeDocument/2006/relationships/hyperlink" Target="http://172.22.1.31:8080/Isolucionsda/Mejoramiento/frmAccion.aspx?IdAccion=OTg4&amp;Consecutivo=NjUz" TargetMode="External"/><Relationship Id="rId22" Type="http://schemas.openxmlformats.org/officeDocument/2006/relationships/hyperlink" Target="http://172.22.1.31:8080/Isolucionsda/Mejoramiento/frmAccion.aspx?IdAccion=MTAzMA==&amp;Consecutivo=Njk1" TargetMode="External"/><Relationship Id="rId27" Type="http://schemas.openxmlformats.org/officeDocument/2006/relationships/hyperlink" Target="http://172.22.1.31:8080/Isolucionsda/Mejoramiento/frmAccion.aspx?IdAccion=MTI3Nw==&amp;Consecutivo=NzQ3" TargetMode="External"/><Relationship Id="rId30" Type="http://schemas.openxmlformats.org/officeDocument/2006/relationships/hyperlink" Target="http://172.22.1.31:8080/Isolucionsda/Mejoramiento/frmAccion.aspx?IdAccion=MTI5MA==&amp;Consecutivo=NzU0" TargetMode="External"/><Relationship Id="rId35" Type="http://schemas.openxmlformats.org/officeDocument/2006/relationships/hyperlink" Target="http://172.22.1.31:8080/Isolucionsda/Mejoramiento/frmAccion.aspx?IdAccion=MTMwNQ==&amp;Consecutivo=NzY5" TargetMode="External"/><Relationship Id="rId43" Type="http://schemas.openxmlformats.org/officeDocument/2006/relationships/hyperlink" Target="http://172.22.1.31:8080/Isolucionsda/Mejoramiento/frmAccion.aspx?IdAccion=MTMzMw==&amp;Consecutivo=Nzk3" TargetMode="External"/><Relationship Id="rId48" Type="http://schemas.openxmlformats.org/officeDocument/2006/relationships/hyperlink" Target="http://172.22.1.31:8080/Isolucionsda/Mejoramiento/frmAccion.aspx?IdAccion=MTM0NA==&amp;Consecutivo=ODA3" TargetMode="External"/><Relationship Id="rId56" Type="http://schemas.openxmlformats.org/officeDocument/2006/relationships/hyperlink" Target="http://172.22.1.31:8080/Isolucionsda/Mejoramiento/frmAccion.aspx?IdAccion=MTM1OA==&amp;Consecutivo=ODE4" TargetMode="External"/><Relationship Id="rId8" Type="http://schemas.openxmlformats.org/officeDocument/2006/relationships/hyperlink" Target="http://172.22.1.31:8080/Isolucionsda/Mejoramiento/frmAccion.aspx?IdAccion=ODk1&amp;Consecutivo=NTYw" TargetMode="External"/><Relationship Id="rId51" Type="http://schemas.openxmlformats.org/officeDocument/2006/relationships/hyperlink" Target="http://172.22.1.31:8080/Isolucionsda/Mejoramiento/frmAccion.aspx?IdAccion=MTM1MQ==&amp;Consecutivo=ODEz" TargetMode="External"/><Relationship Id="rId3" Type="http://schemas.openxmlformats.org/officeDocument/2006/relationships/hyperlink" Target="http://172.22.1.31:8080/Isolucionsda/Mejoramiento/frmAccion.aspx?IdAccion=ODUx&amp;Consecutivo=NTE2" TargetMode="External"/><Relationship Id="rId12" Type="http://schemas.openxmlformats.org/officeDocument/2006/relationships/hyperlink" Target="http://172.22.1.31:8080/Isolucionsda/Mejoramiento/frmAccion.aspx?IdAccion=OTc0&amp;Consecutivo=NjM5" TargetMode="External"/><Relationship Id="rId17" Type="http://schemas.openxmlformats.org/officeDocument/2006/relationships/hyperlink" Target="http://172.22.1.31:8080/Isolucionsda/Mejoramiento/frmAccion.aspx?IdAccion=MTAwOA==&amp;Consecutivo=Njcz" TargetMode="External"/><Relationship Id="rId25" Type="http://schemas.openxmlformats.org/officeDocument/2006/relationships/hyperlink" Target="http://172.22.1.31:8080/Isolucionsda/Mejoramiento/frmAccion.aspx?IdAccion=MTA0NQ==&amp;Consecutivo=NzEw" TargetMode="External"/><Relationship Id="rId33" Type="http://schemas.openxmlformats.org/officeDocument/2006/relationships/hyperlink" Target="http://172.22.1.31:8080/Isolucionsda/Mejoramiento/frmAccion.aspx?IdAccion=MTMwMQ==&amp;Consecutivo=NzY1" TargetMode="External"/><Relationship Id="rId38" Type="http://schemas.openxmlformats.org/officeDocument/2006/relationships/hyperlink" Target="http://172.22.1.31:8080/Isolucionsda/Mejoramiento/frmAccion.aspx?IdAccion=MTMyNA==&amp;Consecutivo=Nzg4" TargetMode="External"/><Relationship Id="rId46" Type="http://schemas.openxmlformats.org/officeDocument/2006/relationships/hyperlink" Target="http://172.22.1.31:8080/Isolucionsda/Mejoramiento/frmAccion.aspx?IdAccion=MTMzNw==&amp;Consecutivo=ODAx" TargetMode="External"/><Relationship Id="rId59" Type="http://schemas.openxmlformats.org/officeDocument/2006/relationships/hyperlink" Target="http://172.22.1.31:8080/Isolucionsda/Mejoramiento/frmAccion.aspx?IdAccion=MTM2MQ==&amp;Consecutivo=ODIx" TargetMode="External"/><Relationship Id="rId20" Type="http://schemas.openxmlformats.org/officeDocument/2006/relationships/hyperlink" Target="http://172.22.1.31:8080/Isolucionsda/Mejoramiento/frmAccion.aspx?IdAccion=MTAyMw==&amp;Consecutivo=Njg4" TargetMode="External"/><Relationship Id="rId41" Type="http://schemas.openxmlformats.org/officeDocument/2006/relationships/hyperlink" Target="http://172.22.1.31:8080/Isolucionsda/Mejoramiento/frmAccion.aspx?IdAccion=MTMzMQ==&amp;Consecutivo=Nzk1" TargetMode="External"/><Relationship Id="rId54" Type="http://schemas.openxmlformats.org/officeDocument/2006/relationships/hyperlink" Target="http://172.22.1.31:8080/Isolucionsda/Mejoramiento/frmAccion.aspx?IdAccion=MTM1Ng==&amp;Consecutivo=ODE2" TargetMode="External"/><Relationship Id="rId1" Type="http://schemas.openxmlformats.org/officeDocument/2006/relationships/hyperlink" Target="http://172.22.1.31:8080/Isolucionsda/Mejoramiento/frmAccion.aspx?IdAccion=ODM3&amp;Consecutivo=NTAy" TargetMode="External"/><Relationship Id="rId6" Type="http://schemas.openxmlformats.org/officeDocument/2006/relationships/hyperlink" Target="http://172.22.1.31:8080/Isolucionsda/Mejoramiento/frmAccion.aspx?IdAccion=ODky&amp;Consecutivo=NTU3" TargetMode="External"/><Relationship Id="rId15" Type="http://schemas.openxmlformats.org/officeDocument/2006/relationships/hyperlink" Target="http://172.22.1.31:8080/Isolucionsda/Mejoramiento/frmAccion.aspx?IdAccion=OTg5&amp;Consecutivo=NjU0" TargetMode="External"/><Relationship Id="rId23" Type="http://schemas.openxmlformats.org/officeDocument/2006/relationships/hyperlink" Target="http://172.22.1.31:8080/Isolucionsda/Mejoramiento/frmAccion.aspx?IdAccion=MTAzMQ==&amp;Consecutivo=Njk2" TargetMode="External"/><Relationship Id="rId28" Type="http://schemas.openxmlformats.org/officeDocument/2006/relationships/hyperlink" Target="http://172.22.1.31:8080/Isolucionsda/Mejoramiento/frmAccion.aspx?IdAccion=MTI3OA==&amp;Consecutivo=NzQ4" TargetMode="External"/><Relationship Id="rId36" Type="http://schemas.openxmlformats.org/officeDocument/2006/relationships/hyperlink" Target="http://172.22.1.31:8080/Isolucionsda/Mejoramiento/frmAccion.aspx?IdAccion=MTMxNg==&amp;Consecutivo=Nzgw" TargetMode="External"/><Relationship Id="rId49" Type="http://schemas.openxmlformats.org/officeDocument/2006/relationships/hyperlink" Target="http://172.22.1.31:8080/Isolucionsda/Mejoramiento/frmAccion.aspx?IdAccion=MTM0NQ==&amp;Consecutivo=ODA4" TargetMode="External"/><Relationship Id="rId57" Type="http://schemas.openxmlformats.org/officeDocument/2006/relationships/hyperlink" Target="http://172.22.1.31:8080/Isolucionsda/Mejoramiento/frmAccion.aspx?IdAccion=MTM1OQ==&amp;Consecutivo=ODE5" TargetMode="External"/><Relationship Id="rId10" Type="http://schemas.openxmlformats.org/officeDocument/2006/relationships/hyperlink" Target="http://172.22.1.31:8080/Isolucionsda/Mejoramiento/frmAccion.aspx?IdAccion=OTE5&amp;Consecutivo=NTg0" TargetMode="External"/><Relationship Id="rId31" Type="http://schemas.openxmlformats.org/officeDocument/2006/relationships/hyperlink" Target="http://172.22.1.31:8080/Isolucionsda/Mejoramiento/frmAccion.aspx?IdAccion=MTI5MQ==&amp;Consecutivo=NzU1" TargetMode="External"/><Relationship Id="rId44" Type="http://schemas.openxmlformats.org/officeDocument/2006/relationships/hyperlink" Target="http://172.22.1.31:8080/Isolucionsda/Mejoramiento/frmAccion.aspx?IdAccion=MTMzNA==&amp;Consecutivo=Nzk4" TargetMode="External"/><Relationship Id="rId52" Type="http://schemas.openxmlformats.org/officeDocument/2006/relationships/hyperlink" Target="http://172.22.1.31:8080/Isolucionsda/Mejoramiento/frmAccion.aspx?IdAccion=MTM1Mg==&amp;Consecutivo=ODE0" TargetMode="External"/><Relationship Id="rId60" Type="http://schemas.openxmlformats.org/officeDocument/2006/relationships/hyperlink" Target="http://172.22.1.31:8080/Isolucionsda/Mejoramiento/frmAccion.aspx?IdAccion=MTM2Mg==&amp;Consecutivo=ODIy"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172.22.1.31:8080/Isolucionsda/Mejoramiento/frmAccion.aspx?IdAccion=OTg0&amp;Consecutivo=NjQ5" TargetMode="External"/><Relationship Id="rId18" Type="http://schemas.openxmlformats.org/officeDocument/2006/relationships/hyperlink" Target="http://172.22.1.31:8080/Isolucionsda/Mejoramiento/frmAccion.aspx?IdAccion=MTAxNQ==&amp;Consecutivo=Njgw" TargetMode="External"/><Relationship Id="rId26" Type="http://schemas.openxmlformats.org/officeDocument/2006/relationships/hyperlink" Target="http://172.22.1.31:8080/Isolucionsda/Mejoramiento/frmAccion.aspx?IdAccion=MTI3Ng==&amp;Consecutivo=NzQ2" TargetMode="External"/><Relationship Id="rId39" Type="http://schemas.openxmlformats.org/officeDocument/2006/relationships/hyperlink" Target="http://172.22.1.31:8080/Isolucionsda/Mejoramiento/frmAccion.aspx?IdAccion=MTMyNQ==&amp;Consecutivo=Nzg5" TargetMode="External"/><Relationship Id="rId21" Type="http://schemas.openxmlformats.org/officeDocument/2006/relationships/hyperlink" Target="http://172.22.1.31:8080/Isolucionsda/Mejoramiento/frmAccion.aspx?IdAccion=MTAyNw==&amp;Consecutivo=Njky" TargetMode="External"/><Relationship Id="rId34" Type="http://schemas.openxmlformats.org/officeDocument/2006/relationships/hyperlink" Target="http://172.22.1.31:8080/Isolucionsda/Mejoramiento/frmAccion.aspx?IdAccion=MTMwNA==&amp;Consecutivo=NzY4" TargetMode="External"/><Relationship Id="rId42" Type="http://schemas.openxmlformats.org/officeDocument/2006/relationships/hyperlink" Target="http://172.22.1.31:8080/Isolucionsda/Mejoramiento/frmAccion.aspx?IdAccion=MTMzMg==&amp;Consecutivo=Nzk2" TargetMode="External"/><Relationship Id="rId47" Type="http://schemas.openxmlformats.org/officeDocument/2006/relationships/hyperlink" Target="http://172.22.1.31:8080/Isolucionsda/Mejoramiento/frmAccion.aspx?IdAccion=MTM0Mg==&amp;Consecutivo=ODA1" TargetMode="External"/><Relationship Id="rId50" Type="http://schemas.openxmlformats.org/officeDocument/2006/relationships/hyperlink" Target="http://172.22.1.31:8080/Isolucionsda/Mejoramiento/frmAccion.aspx?IdAccion=MTM0Nw==&amp;Consecutivo=ODA5" TargetMode="External"/><Relationship Id="rId55" Type="http://schemas.openxmlformats.org/officeDocument/2006/relationships/hyperlink" Target="http://172.22.1.31:8080/Isolucionsda/Mejoramiento/frmAccion.aspx?IdAccion=MTM1Nw==&amp;Consecutivo=ODE3" TargetMode="External"/><Relationship Id="rId7" Type="http://schemas.openxmlformats.org/officeDocument/2006/relationships/hyperlink" Target="http://172.22.1.31:8080/Isolucionsda/Mejoramiento/frmAccion.aspx?IdAccion=ODkz&amp;Consecutivo=NTU4" TargetMode="External"/><Relationship Id="rId2" Type="http://schemas.openxmlformats.org/officeDocument/2006/relationships/hyperlink" Target="http://172.22.1.31:8080/Isolucionsda/Mejoramiento/frmAccion.aspx?IdAccion=ODUw&amp;Consecutivo=NTE1" TargetMode="External"/><Relationship Id="rId16" Type="http://schemas.openxmlformats.org/officeDocument/2006/relationships/hyperlink" Target="http://172.22.1.31:8080/Isolucionsda/Mejoramiento/frmAccion.aspx?IdAccion=OTkw&amp;Consecutivo=NjU1" TargetMode="External"/><Relationship Id="rId29" Type="http://schemas.openxmlformats.org/officeDocument/2006/relationships/hyperlink" Target="http://172.22.1.31:8080/Isolucionsda/Mejoramiento/frmAccion.aspx?IdAccion=MTI4OQ==&amp;Consecutivo=NzUz" TargetMode="External"/><Relationship Id="rId11" Type="http://schemas.openxmlformats.org/officeDocument/2006/relationships/hyperlink" Target="http://172.22.1.31:8080/Isolucionsda/Mejoramiento/frmAccion.aspx?IdAccion=OTY2&amp;Consecutivo=NjMx" TargetMode="External"/><Relationship Id="rId24" Type="http://schemas.openxmlformats.org/officeDocument/2006/relationships/hyperlink" Target="http://172.22.1.31:8080/Isolucionsda/Mejoramiento/frmAccion.aspx?IdAccion=MTAzNw==&amp;Consecutivo=NzAy" TargetMode="External"/><Relationship Id="rId32" Type="http://schemas.openxmlformats.org/officeDocument/2006/relationships/hyperlink" Target="http://172.22.1.31:8080/Isolucionsda/Mejoramiento/frmAccion.aspx?IdAccion=MTI5OQ==&amp;Consecutivo=NzYz" TargetMode="External"/><Relationship Id="rId37" Type="http://schemas.openxmlformats.org/officeDocument/2006/relationships/hyperlink" Target="http://172.22.1.31:8080/Isolucionsda/Mejoramiento/frmAccion.aspx?IdAccion=MTMxNw==&amp;Consecutivo=Nzgx" TargetMode="External"/><Relationship Id="rId40" Type="http://schemas.openxmlformats.org/officeDocument/2006/relationships/hyperlink" Target="http://172.22.1.31:8080/Isolucionsda/Mejoramiento/frmAccion.aspx?IdAccion=MTMyOQ==&amp;Consecutivo=Nzkz" TargetMode="External"/><Relationship Id="rId45" Type="http://schemas.openxmlformats.org/officeDocument/2006/relationships/hyperlink" Target="http://172.22.1.31:8080/Isolucionsda/Mejoramiento/frmAccion.aspx?IdAccion=MTMzNg==&amp;Consecutivo=ODAw" TargetMode="External"/><Relationship Id="rId53" Type="http://schemas.openxmlformats.org/officeDocument/2006/relationships/hyperlink" Target="http://172.22.1.31:8080/Isolucionsda/Mejoramiento/frmAccion.aspx?IdAccion=MTM1NQ==&amp;Consecutivo=ODE1" TargetMode="External"/><Relationship Id="rId58" Type="http://schemas.openxmlformats.org/officeDocument/2006/relationships/hyperlink" Target="http://172.22.1.31:8080/Isolucionsda/Mejoramiento/frmAccion.aspx?IdAccion=MTM2MA==&amp;Consecutivo=ODIw" TargetMode="External"/><Relationship Id="rId5" Type="http://schemas.openxmlformats.org/officeDocument/2006/relationships/hyperlink" Target="http://172.22.1.31:8080/Isolucionsda/Mejoramiento/frmAccion.aspx?IdAccion=ODkw&amp;Consecutivo=NTU1" TargetMode="External"/><Relationship Id="rId61" Type="http://schemas.openxmlformats.org/officeDocument/2006/relationships/printerSettings" Target="../printerSettings/printerSettings4.bin"/><Relationship Id="rId19" Type="http://schemas.openxmlformats.org/officeDocument/2006/relationships/hyperlink" Target="http://172.22.1.31:8080/Isolucionsda/Mejoramiento/frmAccion.aspx?IdAccion=MTAxNw==&amp;Consecutivo=Njgy" TargetMode="External"/><Relationship Id="rId14" Type="http://schemas.openxmlformats.org/officeDocument/2006/relationships/hyperlink" Target="http://172.22.1.31:8080/Isolucionsda/Mejoramiento/frmAccion.aspx?IdAccion=OTg4&amp;Consecutivo=NjUz" TargetMode="External"/><Relationship Id="rId22" Type="http://schemas.openxmlformats.org/officeDocument/2006/relationships/hyperlink" Target="http://172.22.1.31:8080/Isolucionsda/Mejoramiento/frmAccion.aspx?IdAccion=MTAzMA==&amp;Consecutivo=Njk1" TargetMode="External"/><Relationship Id="rId27" Type="http://schemas.openxmlformats.org/officeDocument/2006/relationships/hyperlink" Target="http://172.22.1.31:8080/Isolucionsda/Mejoramiento/frmAccion.aspx?IdAccion=MTI3Nw==&amp;Consecutivo=NzQ3" TargetMode="External"/><Relationship Id="rId30" Type="http://schemas.openxmlformats.org/officeDocument/2006/relationships/hyperlink" Target="http://172.22.1.31:8080/Isolucionsda/Mejoramiento/frmAccion.aspx?IdAccion=MTI5MA==&amp;Consecutivo=NzU0" TargetMode="External"/><Relationship Id="rId35" Type="http://schemas.openxmlformats.org/officeDocument/2006/relationships/hyperlink" Target="http://172.22.1.31:8080/Isolucionsda/Mejoramiento/frmAccion.aspx?IdAccion=MTMwNQ==&amp;Consecutivo=NzY5" TargetMode="External"/><Relationship Id="rId43" Type="http://schemas.openxmlformats.org/officeDocument/2006/relationships/hyperlink" Target="http://172.22.1.31:8080/Isolucionsda/Mejoramiento/frmAccion.aspx?IdAccion=MTMzMw==&amp;Consecutivo=Nzk3" TargetMode="External"/><Relationship Id="rId48" Type="http://schemas.openxmlformats.org/officeDocument/2006/relationships/hyperlink" Target="http://172.22.1.31:8080/Isolucionsda/Mejoramiento/frmAccion.aspx?IdAccion=MTM0NA==&amp;Consecutivo=ODA3" TargetMode="External"/><Relationship Id="rId56" Type="http://schemas.openxmlformats.org/officeDocument/2006/relationships/hyperlink" Target="http://172.22.1.31:8080/Isolucionsda/Mejoramiento/frmAccion.aspx?IdAccion=MTM1OA==&amp;Consecutivo=ODE4" TargetMode="External"/><Relationship Id="rId8" Type="http://schemas.openxmlformats.org/officeDocument/2006/relationships/hyperlink" Target="http://172.22.1.31:8080/Isolucionsda/Mejoramiento/frmAccion.aspx?IdAccion=ODk1&amp;Consecutivo=NTYw" TargetMode="External"/><Relationship Id="rId51" Type="http://schemas.openxmlformats.org/officeDocument/2006/relationships/hyperlink" Target="http://172.22.1.31:8080/Isolucionsda/Mejoramiento/frmAccion.aspx?IdAccion=MTM1MQ==&amp;Consecutivo=ODEz" TargetMode="External"/><Relationship Id="rId3" Type="http://schemas.openxmlformats.org/officeDocument/2006/relationships/hyperlink" Target="http://172.22.1.31:8080/Isolucionsda/Mejoramiento/frmAccion.aspx?IdAccion=ODUx&amp;Consecutivo=NTE2" TargetMode="External"/><Relationship Id="rId12" Type="http://schemas.openxmlformats.org/officeDocument/2006/relationships/hyperlink" Target="http://172.22.1.31:8080/Isolucionsda/Mejoramiento/frmAccion.aspx?IdAccion=OTc0&amp;Consecutivo=NjM5" TargetMode="External"/><Relationship Id="rId17" Type="http://schemas.openxmlformats.org/officeDocument/2006/relationships/hyperlink" Target="http://172.22.1.31:8080/Isolucionsda/Mejoramiento/frmAccion.aspx?IdAccion=MTAwOA==&amp;Consecutivo=Njcz" TargetMode="External"/><Relationship Id="rId25" Type="http://schemas.openxmlformats.org/officeDocument/2006/relationships/hyperlink" Target="http://172.22.1.31:8080/Isolucionsda/Mejoramiento/frmAccion.aspx?IdAccion=MTA0NQ==&amp;Consecutivo=NzEw" TargetMode="External"/><Relationship Id="rId33" Type="http://schemas.openxmlformats.org/officeDocument/2006/relationships/hyperlink" Target="http://172.22.1.31:8080/Isolucionsda/Mejoramiento/frmAccion.aspx?IdAccion=MTMwMQ==&amp;Consecutivo=NzY1" TargetMode="External"/><Relationship Id="rId38" Type="http://schemas.openxmlformats.org/officeDocument/2006/relationships/hyperlink" Target="http://172.22.1.31:8080/Isolucionsda/Mejoramiento/frmAccion.aspx?IdAccion=MTMyNA==&amp;Consecutivo=Nzg4" TargetMode="External"/><Relationship Id="rId46" Type="http://schemas.openxmlformats.org/officeDocument/2006/relationships/hyperlink" Target="http://172.22.1.31:8080/Isolucionsda/Mejoramiento/frmAccion.aspx?IdAccion=MTMzNw==&amp;Consecutivo=ODAx" TargetMode="External"/><Relationship Id="rId59" Type="http://schemas.openxmlformats.org/officeDocument/2006/relationships/hyperlink" Target="http://172.22.1.31:8080/Isolucionsda/Mejoramiento/frmAccion.aspx?IdAccion=MTM2MQ==&amp;Consecutivo=ODIx" TargetMode="External"/><Relationship Id="rId20" Type="http://schemas.openxmlformats.org/officeDocument/2006/relationships/hyperlink" Target="http://172.22.1.31:8080/Isolucionsda/Mejoramiento/frmAccion.aspx?IdAccion=MTAyMw==&amp;Consecutivo=Njg4" TargetMode="External"/><Relationship Id="rId41" Type="http://schemas.openxmlformats.org/officeDocument/2006/relationships/hyperlink" Target="http://172.22.1.31:8080/Isolucionsda/Mejoramiento/frmAccion.aspx?IdAccion=MTMzMQ==&amp;Consecutivo=Nzk1" TargetMode="External"/><Relationship Id="rId54" Type="http://schemas.openxmlformats.org/officeDocument/2006/relationships/hyperlink" Target="http://172.22.1.31:8080/Isolucionsda/Mejoramiento/frmAccion.aspx?IdAccion=MTM1Ng==&amp;Consecutivo=ODE2" TargetMode="External"/><Relationship Id="rId1" Type="http://schemas.openxmlformats.org/officeDocument/2006/relationships/hyperlink" Target="http://172.22.1.31:8080/Isolucionsda/Mejoramiento/frmAccion.aspx?IdAccion=ODM3&amp;Consecutivo=NTAy" TargetMode="External"/><Relationship Id="rId6" Type="http://schemas.openxmlformats.org/officeDocument/2006/relationships/hyperlink" Target="http://172.22.1.31:8080/Isolucionsda/Mejoramiento/frmAccion.aspx?IdAccion=ODky&amp;Consecutivo=NTU3" TargetMode="External"/><Relationship Id="rId15" Type="http://schemas.openxmlformats.org/officeDocument/2006/relationships/hyperlink" Target="http://172.22.1.31:8080/Isolucionsda/Mejoramiento/frmAccion.aspx?IdAccion=OTg5&amp;Consecutivo=NjU0" TargetMode="External"/><Relationship Id="rId23" Type="http://schemas.openxmlformats.org/officeDocument/2006/relationships/hyperlink" Target="http://172.22.1.31:8080/Isolucionsda/Mejoramiento/frmAccion.aspx?IdAccion=MTAzMQ==&amp;Consecutivo=Njk2" TargetMode="External"/><Relationship Id="rId28" Type="http://schemas.openxmlformats.org/officeDocument/2006/relationships/hyperlink" Target="http://172.22.1.31:8080/Isolucionsda/Mejoramiento/frmAccion.aspx?IdAccion=MTI3OA==&amp;Consecutivo=NzQ4" TargetMode="External"/><Relationship Id="rId36" Type="http://schemas.openxmlformats.org/officeDocument/2006/relationships/hyperlink" Target="http://172.22.1.31:8080/Isolucionsda/Mejoramiento/frmAccion.aspx?IdAccion=MTMxNg==&amp;Consecutivo=Nzgw" TargetMode="External"/><Relationship Id="rId49" Type="http://schemas.openxmlformats.org/officeDocument/2006/relationships/hyperlink" Target="http://172.22.1.31:8080/Isolucionsda/Mejoramiento/frmAccion.aspx?IdAccion=MTM0NQ==&amp;Consecutivo=ODA4" TargetMode="External"/><Relationship Id="rId57" Type="http://schemas.openxmlformats.org/officeDocument/2006/relationships/hyperlink" Target="http://172.22.1.31:8080/Isolucionsda/Mejoramiento/frmAccion.aspx?IdAccion=MTM1OQ==&amp;Consecutivo=ODE5" TargetMode="External"/><Relationship Id="rId10" Type="http://schemas.openxmlformats.org/officeDocument/2006/relationships/hyperlink" Target="http://172.22.1.31:8080/Isolucionsda/Mejoramiento/frmAccion.aspx?IdAccion=OTE5&amp;Consecutivo=NTg0" TargetMode="External"/><Relationship Id="rId31" Type="http://schemas.openxmlformats.org/officeDocument/2006/relationships/hyperlink" Target="http://172.22.1.31:8080/Isolucionsda/Mejoramiento/frmAccion.aspx?IdAccion=MTI5MQ==&amp;Consecutivo=NzU1" TargetMode="External"/><Relationship Id="rId44" Type="http://schemas.openxmlformats.org/officeDocument/2006/relationships/hyperlink" Target="http://172.22.1.31:8080/Isolucionsda/Mejoramiento/frmAccion.aspx?IdAccion=MTMzNA==&amp;Consecutivo=Nzk4" TargetMode="External"/><Relationship Id="rId52" Type="http://schemas.openxmlformats.org/officeDocument/2006/relationships/hyperlink" Target="http://172.22.1.31:8080/Isolucionsda/Mejoramiento/frmAccion.aspx?IdAccion=MTM1Mg==&amp;Consecutivo=ODE0" TargetMode="External"/><Relationship Id="rId60" Type="http://schemas.openxmlformats.org/officeDocument/2006/relationships/hyperlink" Target="http://172.22.1.31:8080/Isolucionsda/Mejoramiento/frmAccion.aspx?IdAccion=MTM2Mg==&amp;Consecutivo=ODIy" TargetMode="External"/><Relationship Id="rId4" Type="http://schemas.openxmlformats.org/officeDocument/2006/relationships/hyperlink" Target="http://172.22.1.31:8080/Isolucionsda/Mejoramiento/frmAccion.aspx?IdAccion=ODUy&amp;Consecutivo=NTE3" TargetMode="External"/><Relationship Id="rId9" Type="http://schemas.openxmlformats.org/officeDocument/2006/relationships/hyperlink" Target="http://172.22.1.31:8080/Isolucionsda/Mejoramiento/frmAccion.aspx?IdAccion=ODk2&amp;Consecutivo=NTYx"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72.22.1.31:8080/Isolucionsda/Mejoramiento/frmNotaDeMejora.aspx?CodNotaMejora=NTY0&amp;Consecutivo=NDM1" TargetMode="External"/><Relationship Id="rId1" Type="http://schemas.openxmlformats.org/officeDocument/2006/relationships/hyperlink" Target="http://172.22.1.31:8080/Isolucionsda/Mejoramiento/frmNotaDeMejora.aspx?CodNotaMejora=NTM3&amp;Consecutivo=NDA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49"/>
  <sheetViews>
    <sheetView tabSelected="1" zoomScale="60" zoomScaleNormal="60" workbookViewId="0">
      <selection activeCell="Q4" sqref="Q4"/>
    </sheetView>
  </sheetViews>
  <sheetFormatPr baseColWidth="10" defaultRowHeight="15" x14ac:dyDescent="0.25"/>
  <cols>
    <col min="17" max="17" width="65" customWidth="1"/>
  </cols>
  <sheetData>
    <row r="1" spans="1:22" x14ac:dyDescent="0.25">
      <c r="A1" s="40" t="s">
        <v>1079</v>
      </c>
      <c r="B1" s="40" t="s">
        <v>1078</v>
      </c>
      <c r="C1" s="40" t="s">
        <v>140</v>
      </c>
      <c r="D1" s="40" t="s">
        <v>1064</v>
      </c>
      <c r="E1" s="40" t="s">
        <v>1077</v>
      </c>
      <c r="F1" s="40" t="s">
        <v>1076</v>
      </c>
      <c r="G1" s="40" t="s">
        <v>1075</v>
      </c>
      <c r="H1" s="40" t="s">
        <v>1074</v>
      </c>
      <c r="I1" s="40" t="s">
        <v>1073</v>
      </c>
      <c r="J1" s="40" t="s">
        <v>1072</v>
      </c>
      <c r="K1" s="40" t="s">
        <v>1071</v>
      </c>
      <c r="L1" s="40" t="s">
        <v>1070</v>
      </c>
      <c r="M1" s="40" t="s">
        <v>1065</v>
      </c>
      <c r="N1" s="40"/>
      <c r="O1" s="40"/>
      <c r="P1" s="40"/>
      <c r="Q1" s="40"/>
      <c r="R1" s="40"/>
      <c r="S1" s="40" t="s">
        <v>1069</v>
      </c>
      <c r="T1" s="40" t="s">
        <v>1068</v>
      </c>
      <c r="U1" s="40" t="s">
        <v>1067</v>
      </c>
      <c r="V1" s="40" t="s">
        <v>1066</v>
      </c>
    </row>
    <row r="2" spans="1:22" ht="22.5" x14ac:dyDescent="0.25">
      <c r="A2" s="40"/>
      <c r="B2" s="40"/>
      <c r="C2" s="40"/>
      <c r="D2" s="40"/>
      <c r="E2" s="40"/>
      <c r="F2" s="40"/>
      <c r="G2" s="40"/>
      <c r="H2" s="40"/>
      <c r="I2" s="40"/>
      <c r="J2" s="40"/>
      <c r="K2" s="40"/>
      <c r="L2" s="40"/>
      <c r="M2" s="37" t="s">
        <v>1065</v>
      </c>
      <c r="N2" s="37" t="s">
        <v>1064</v>
      </c>
      <c r="O2" s="37" t="s">
        <v>1063</v>
      </c>
      <c r="P2" s="37" t="s">
        <v>1062</v>
      </c>
      <c r="Q2" s="39" t="s">
        <v>1061</v>
      </c>
      <c r="R2" s="37" t="s">
        <v>1060</v>
      </c>
      <c r="S2" s="40"/>
      <c r="T2" s="40"/>
      <c r="U2" s="40"/>
      <c r="V2" s="40"/>
    </row>
    <row r="3" spans="1:22" ht="38.25" customHeight="1" thickBot="1" x14ac:dyDescent="0.3">
      <c r="A3" s="41" t="s">
        <v>240</v>
      </c>
      <c r="B3" s="41">
        <v>502</v>
      </c>
      <c r="C3" s="41" t="s">
        <v>96</v>
      </c>
      <c r="D3" s="41" t="s">
        <v>1059</v>
      </c>
      <c r="E3" s="41" t="s">
        <v>1058</v>
      </c>
      <c r="F3" s="41" t="s">
        <v>95</v>
      </c>
      <c r="G3" s="41"/>
      <c r="H3" s="43" t="s">
        <v>1057</v>
      </c>
      <c r="I3" s="41" t="s">
        <v>280</v>
      </c>
      <c r="J3" s="41" t="s">
        <v>202</v>
      </c>
      <c r="K3" s="41"/>
      <c r="L3" s="41">
        <v>0</v>
      </c>
      <c r="M3" s="41" t="s">
        <v>1056</v>
      </c>
      <c r="N3" s="41" t="s">
        <v>857</v>
      </c>
      <c r="O3" s="41" t="s">
        <v>1055</v>
      </c>
      <c r="P3" s="41" t="s">
        <v>350</v>
      </c>
      <c r="Q3" s="32" t="s">
        <v>1054</v>
      </c>
      <c r="R3" s="32" t="s">
        <v>1053</v>
      </c>
      <c r="S3" s="41" t="s">
        <v>1048</v>
      </c>
      <c r="T3" s="45">
        <v>0.5</v>
      </c>
      <c r="U3" s="41">
        <v>-848</v>
      </c>
      <c r="V3" s="41"/>
    </row>
    <row r="4" spans="1:22" ht="38.25" customHeight="1" thickBot="1" x14ac:dyDescent="0.3">
      <c r="A4" s="41"/>
      <c r="B4" s="41"/>
      <c r="C4" s="41"/>
      <c r="D4" s="41"/>
      <c r="E4" s="41"/>
      <c r="F4" s="41"/>
      <c r="G4" s="41"/>
      <c r="H4" s="43"/>
      <c r="I4" s="41"/>
      <c r="J4" s="41"/>
      <c r="K4" s="41"/>
      <c r="L4" s="41"/>
      <c r="M4" s="41"/>
      <c r="N4" s="41"/>
      <c r="O4" s="41"/>
      <c r="P4" s="41"/>
      <c r="Q4" s="1" t="s">
        <v>1052</v>
      </c>
      <c r="R4" s="1" t="s">
        <v>1051</v>
      </c>
      <c r="S4" s="41"/>
      <c r="T4" s="45"/>
      <c r="U4" s="41"/>
      <c r="V4" s="41"/>
    </row>
    <row r="5" spans="1:22" ht="38.25" customHeight="1" thickBot="1" x14ac:dyDescent="0.3">
      <c r="A5" s="41"/>
      <c r="B5" s="41"/>
      <c r="C5" s="41"/>
      <c r="D5" s="41"/>
      <c r="E5" s="41"/>
      <c r="F5" s="41"/>
      <c r="G5" s="41"/>
      <c r="H5" s="43"/>
      <c r="I5" s="41"/>
      <c r="J5" s="41"/>
      <c r="K5" s="41"/>
      <c r="L5" s="41"/>
      <c r="M5" s="41"/>
      <c r="N5" s="41"/>
      <c r="O5" s="41"/>
      <c r="P5" s="41"/>
      <c r="Q5" s="1" t="s">
        <v>1050</v>
      </c>
      <c r="R5" s="1" t="s">
        <v>1046</v>
      </c>
      <c r="S5" s="41"/>
      <c r="T5" s="45"/>
      <c r="U5" s="41"/>
      <c r="V5" s="41"/>
    </row>
    <row r="6" spans="1:22" ht="38.25" customHeight="1" thickBot="1" x14ac:dyDescent="0.3">
      <c r="A6" s="41"/>
      <c r="B6" s="41"/>
      <c r="C6" s="41"/>
      <c r="D6" s="41"/>
      <c r="E6" s="41"/>
      <c r="F6" s="41"/>
      <c r="G6" s="41"/>
      <c r="H6" s="43"/>
      <c r="I6" s="41"/>
      <c r="J6" s="41"/>
      <c r="K6" s="41"/>
      <c r="L6" s="41"/>
      <c r="M6" s="42"/>
      <c r="N6" s="42"/>
      <c r="O6" s="42"/>
      <c r="P6" s="42"/>
      <c r="Q6" s="1" t="s">
        <v>1038</v>
      </c>
      <c r="R6" s="1" t="s">
        <v>176</v>
      </c>
      <c r="S6" s="41"/>
      <c r="T6" s="45"/>
      <c r="U6" s="41"/>
      <c r="V6" s="41"/>
    </row>
    <row r="7" spans="1:22" ht="38.25" customHeight="1" thickBot="1" x14ac:dyDescent="0.3">
      <c r="A7" s="41"/>
      <c r="B7" s="41"/>
      <c r="C7" s="41"/>
      <c r="D7" s="41"/>
      <c r="E7" s="41"/>
      <c r="F7" s="41"/>
      <c r="G7" s="41"/>
      <c r="H7" s="43"/>
      <c r="I7" s="41"/>
      <c r="J7" s="41"/>
      <c r="K7" s="41"/>
      <c r="L7" s="41"/>
      <c r="M7" s="47" t="s">
        <v>1049</v>
      </c>
      <c r="N7" s="47" t="s">
        <v>857</v>
      </c>
      <c r="O7" s="47" t="s">
        <v>1048</v>
      </c>
      <c r="P7" s="47" t="s">
        <v>24</v>
      </c>
      <c r="Q7" s="1" t="s">
        <v>1047</v>
      </c>
      <c r="R7" s="1" t="s">
        <v>1046</v>
      </c>
      <c r="S7" s="41"/>
      <c r="T7" s="45"/>
      <c r="U7" s="41"/>
      <c r="V7" s="41"/>
    </row>
    <row r="8" spans="1:22" ht="38.25" customHeight="1" thickBot="1" x14ac:dyDescent="0.3">
      <c r="A8" s="41"/>
      <c r="B8" s="41"/>
      <c r="C8" s="41"/>
      <c r="D8" s="41"/>
      <c r="E8" s="41"/>
      <c r="F8" s="41"/>
      <c r="G8" s="41"/>
      <c r="H8" s="43"/>
      <c r="I8" s="41"/>
      <c r="J8" s="41"/>
      <c r="K8" s="41"/>
      <c r="L8" s="41"/>
      <c r="M8" s="41"/>
      <c r="N8" s="41"/>
      <c r="O8" s="41"/>
      <c r="P8" s="41"/>
      <c r="Q8" s="1" t="s">
        <v>1045</v>
      </c>
      <c r="R8" s="1" t="s">
        <v>852</v>
      </c>
      <c r="S8" s="41"/>
      <c r="T8" s="45"/>
      <c r="U8" s="41"/>
      <c r="V8" s="41"/>
    </row>
    <row r="9" spans="1:22" ht="38.25" customHeight="1" thickBot="1" x14ac:dyDescent="0.3">
      <c r="A9" s="41"/>
      <c r="B9" s="41"/>
      <c r="C9" s="41"/>
      <c r="D9" s="41"/>
      <c r="E9" s="41"/>
      <c r="F9" s="41"/>
      <c r="G9" s="41"/>
      <c r="H9" s="43"/>
      <c r="I9" s="41"/>
      <c r="J9" s="41"/>
      <c r="K9" s="41"/>
      <c r="L9" s="41"/>
      <c r="M9" s="41"/>
      <c r="N9" s="41"/>
      <c r="O9" s="41"/>
      <c r="P9" s="41"/>
      <c r="Q9" s="1" t="s">
        <v>1044</v>
      </c>
      <c r="R9" s="1" t="s">
        <v>1043</v>
      </c>
      <c r="S9" s="41"/>
      <c r="T9" s="45"/>
      <c r="U9" s="41"/>
      <c r="V9" s="41"/>
    </row>
    <row r="10" spans="1:22" ht="38.25" customHeight="1" thickBot="1" x14ac:dyDescent="0.3">
      <c r="A10" s="41"/>
      <c r="B10" s="41"/>
      <c r="C10" s="41"/>
      <c r="D10" s="41"/>
      <c r="E10" s="41"/>
      <c r="F10" s="41"/>
      <c r="G10" s="41"/>
      <c r="H10" s="43"/>
      <c r="I10" s="41"/>
      <c r="J10" s="41"/>
      <c r="K10" s="41"/>
      <c r="L10" s="41"/>
      <c r="M10" s="41"/>
      <c r="N10" s="41"/>
      <c r="O10" s="41"/>
      <c r="P10" s="41"/>
      <c r="Q10" s="1" t="s">
        <v>1042</v>
      </c>
      <c r="R10" s="1" t="s">
        <v>868</v>
      </c>
      <c r="S10" s="41"/>
      <c r="T10" s="45"/>
      <c r="U10" s="41"/>
      <c r="V10" s="41"/>
    </row>
    <row r="11" spans="1:22" ht="38.25" customHeight="1" thickBot="1" x14ac:dyDescent="0.3">
      <c r="A11" s="41"/>
      <c r="B11" s="41"/>
      <c r="C11" s="41"/>
      <c r="D11" s="41"/>
      <c r="E11" s="41"/>
      <c r="F11" s="41"/>
      <c r="G11" s="41"/>
      <c r="H11" s="43"/>
      <c r="I11" s="41"/>
      <c r="J11" s="41"/>
      <c r="K11" s="41"/>
      <c r="L11" s="41"/>
      <c r="M11" s="41"/>
      <c r="N11" s="41"/>
      <c r="O11" s="41"/>
      <c r="P11" s="41"/>
      <c r="Q11" s="1" t="s">
        <v>1041</v>
      </c>
      <c r="R11" s="1" t="s">
        <v>762</v>
      </c>
      <c r="S11" s="41"/>
      <c r="T11" s="45"/>
      <c r="U11" s="41"/>
      <c r="V11" s="41"/>
    </row>
    <row r="12" spans="1:22" ht="38.25" customHeight="1" thickBot="1" x14ac:dyDescent="0.3">
      <c r="A12" s="41"/>
      <c r="B12" s="41"/>
      <c r="C12" s="41"/>
      <c r="D12" s="41"/>
      <c r="E12" s="41"/>
      <c r="F12" s="41"/>
      <c r="G12" s="41"/>
      <c r="H12" s="43"/>
      <c r="I12" s="41"/>
      <c r="J12" s="41"/>
      <c r="K12" s="41"/>
      <c r="L12" s="41"/>
      <c r="M12" s="41"/>
      <c r="N12" s="41"/>
      <c r="O12" s="41"/>
      <c r="P12" s="41"/>
      <c r="Q12" s="1" t="s">
        <v>1040</v>
      </c>
      <c r="R12" s="1" t="s">
        <v>180</v>
      </c>
      <c r="S12" s="41"/>
      <c r="T12" s="45"/>
      <c r="U12" s="41"/>
      <c r="V12" s="41"/>
    </row>
    <row r="13" spans="1:22" ht="38.25" customHeight="1" thickBot="1" x14ac:dyDescent="0.3">
      <c r="A13" s="41"/>
      <c r="B13" s="41"/>
      <c r="C13" s="41"/>
      <c r="D13" s="41"/>
      <c r="E13" s="41"/>
      <c r="F13" s="41"/>
      <c r="G13" s="41"/>
      <c r="H13" s="43"/>
      <c r="I13" s="41"/>
      <c r="J13" s="41"/>
      <c r="K13" s="41"/>
      <c r="L13" s="41"/>
      <c r="M13" s="41"/>
      <c r="N13" s="41"/>
      <c r="O13" s="41"/>
      <c r="P13" s="41"/>
      <c r="Q13" s="1" t="s">
        <v>1039</v>
      </c>
      <c r="R13" s="1" t="s">
        <v>670</v>
      </c>
      <c r="S13" s="41"/>
      <c r="T13" s="45"/>
      <c r="U13" s="41"/>
      <c r="V13" s="41"/>
    </row>
    <row r="14" spans="1:22" ht="38.25" customHeight="1" thickBot="1" x14ac:dyDescent="0.3">
      <c r="A14" s="41"/>
      <c r="B14" s="41"/>
      <c r="C14" s="41"/>
      <c r="D14" s="41"/>
      <c r="E14" s="41"/>
      <c r="F14" s="41"/>
      <c r="G14" s="41"/>
      <c r="H14" s="43"/>
      <c r="I14" s="41"/>
      <c r="J14" s="41"/>
      <c r="K14" s="41"/>
      <c r="L14" s="41"/>
      <c r="M14" s="41"/>
      <c r="N14" s="41"/>
      <c r="O14" s="41"/>
      <c r="P14" s="41"/>
      <c r="Q14" s="1" t="s">
        <v>1038</v>
      </c>
      <c r="R14" s="1" t="s">
        <v>176</v>
      </c>
      <c r="S14" s="41"/>
      <c r="T14" s="45"/>
      <c r="U14" s="41"/>
      <c r="V14" s="41"/>
    </row>
    <row r="15" spans="1:22" ht="38.25" customHeight="1" thickBot="1" x14ac:dyDescent="0.3">
      <c r="A15" s="41"/>
      <c r="B15" s="41"/>
      <c r="C15" s="41"/>
      <c r="D15" s="41"/>
      <c r="E15" s="41"/>
      <c r="F15" s="41"/>
      <c r="G15" s="41"/>
      <c r="H15" s="43"/>
      <c r="I15" s="41"/>
      <c r="J15" s="41"/>
      <c r="K15" s="41"/>
      <c r="L15" s="41"/>
      <c r="M15" s="41"/>
      <c r="N15" s="41"/>
      <c r="O15" s="41"/>
      <c r="P15" s="41"/>
      <c r="Q15" s="1" t="s">
        <v>1037</v>
      </c>
      <c r="R15" s="1" t="s">
        <v>644</v>
      </c>
      <c r="S15" s="41"/>
      <c r="T15" s="45"/>
      <c r="U15" s="41"/>
      <c r="V15" s="41"/>
    </row>
    <row r="16" spans="1:22" ht="38.25" customHeight="1" thickBot="1" x14ac:dyDescent="0.3">
      <c r="A16" s="42"/>
      <c r="B16" s="42"/>
      <c r="C16" s="42"/>
      <c r="D16" s="42"/>
      <c r="E16" s="42"/>
      <c r="F16" s="42"/>
      <c r="G16" s="42"/>
      <c r="H16" s="44"/>
      <c r="I16" s="42"/>
      <c r="J16" s="42"/>
      <c r="K16" s="42"/>
      <c r="L16" s="42"/>
      <c r="M16" s="42"/>
      <c r="N16" s="42"/>
      <c r="O16" s="42"/>
      <c r="P16" s="42"/>
      <c r="Q16" s="1" t="s">
        <v>1036</v>
      </c>
      <c r="R16" s="1" t="s">
        <v>13</v>
      </c>
      <c r="S16" s="42"/>
      <c r="T16" s="46"/>
      <c r="U16" s="42"/>
      <c r="V16" s="42"/>
    </row>
    <row r="17" spans="1:22" ht="38.25" customHeight="1" thickBot="1" x14ac:dyDescent="0.3">
      <c r="A17" s="47" t="s">
        <v>240</v>
      </c>
      <c r="B17" s="47">
        <v>515</v>
      </c>
      <c r="C17" s="47" t="s">
        <v>96</v>
      </c>
      <c r="D17" s="47" t="s">
        <v>1009</v>
      </c>
      <c r="E17" s="47" t="s">
        <v>1008</v>
      </c>
      <c r="F17" s="47" t="s">
        <v>95</v>
      </c>
      <c r="G17" s="47"/>
      <c r="H17" s="48" t="s">
        <v>1035</v>
      </c>
      <c r="I17" s="47" t="s">
        <v>835</v>
      </c>
      <c r="J17" s="47" t="s">
        <v>202</v>
      </c>
      <c r="K17" s="47"/>
      <c r="L17" s="47">
        <v>0</v>
      </c>
      <c r="M17" s="47" t="s">
        <v>1034</v>
      </c>
      <c r="N17" s="47" t="s">
        <v>1005</v>
      </c>
      <c r="O17" s="47" t="s">
        <v>139</v>
      </c>
      <c r="P17" s="47" t="s">
        <v>24</v>
      </c>
      <c r="Q17" s="1" t="s">
        <v>1004</v>
      </c>
      <c r="R17" s="1" t="s">
        <v>1003</v>
      </c>
      <c r="S17" s="47" t="s">
        <v>139</v>
      </c>
      <c r="T17" s="49">
        <v>0</v>
      </c>
      <c r="U17" s="47">
        <v>-26</v>
      </c>
      <c r="V17" s="47"/>
    </row>
    <row r="18" spans="1:22" ht="38.25" customHeight="1" thickBot="1" x14ac:dyDescent="0.3">
      <c r="A18" s="41"/>
      <c r="B18" s="41"/>
      <c r="C18" s="41"/>
      <c r="D18" s="41"/>
      <c r="E18" s="41"/>
      <c r="F18" s="41"/>
      <c r="G18" s="41"/>
      <c r="H18" s="43"/>
      <c r="I18" s="41"/>
      <c r="J18" s="41"/>
      <c r="K18" s="41"/>
      <c r="L18" s="41"/>
      <c r="M18" s="41"/>
      <c r="N18" s="41"/>
      <c r="O18" s="41"/>
      <c r="P18" s="41"/>
      <c r="Q18" s="1" t="s">
        <v>1033</v>
      </c>
      <c r="R18" s="1" t="s">
        <v>1032</v>
      </c>
      <c r="S18" s="41"/>
      <c r="T18" s="45"/>
      <c r="U18" s="41"/>
      <c r="V18" s="41"/>
    </row>
    <row r="19" spans="1:22" ht="38.25" customHeight="1" thickBot="1" x14ac:dyDescent="0.3">
      <c r="A19" s="41"/>
      <c r="B19" s="41"/>
      <c r="C19" s="41"/>
      <c r="D19" s="41"/>
      <c r="E19" s="41"/>
      <c r="F19" s="41"/>
      <c r="G19" s="41"/>
      <c r="H19" s="43"/>
      <c r="I19" s="41"/>
      <c r="J19" s="41"/>
      <c r="K19" s="41"/>
      <c r="L19" s="41"/>
      <c r="M19" s="41"/>
      <c r="N19" s="41"/>
      <c r="O19" s="41"/>
      <c r="P19" s="41"/>
      <c r="Q19" s="1" t="s">
        <v>1000</v>
      </c>
      <c r="R19" s="1" t="s">
        <v>902</v>
      </c>
      <c r="S19" s="41"/>
      <c r="T19" s="45"/>
      <c r="U19" s="41"/>
      <c r="V19" s="41"/>
    </row>
    <row r="20" spans="1:22" ht="38.25" customHeight="1" thickBot="1" x14ac:dyDescent="0.3">
      <c r="A20" s="41"/>
      <c r="B20" s="41"/>
      <c r="C20" s="41"/>
      <c r="D20" s="41"/>
      <c r="E20" s="41"/>
      <c r="F20" s="41"/>
      <c r="G20" s="41"/>
      <c r="H20" s="43"/>
      <c r="I20" s="41"/>
      <c r="J20" s="41"/>
      <c r="K20" s="41"/>
      <c r="L20" s="41"/>
      <c r="M20" s="41"/>
      <c r="N20" s="41"/>
      <c r="O20" s="41"/>
      <c r="P20" s="41"/>
      <c r="Q20" s="1" t="s">
        <v>999</v>
      </c>
      <c r="R20" s="1" t="s">
        <v>852</v>
      </c>
      <c r="S20" s="41"/>
      <c r="T20" s="45"/>
      <c r="U20" s="41"/>
      <c r="V20" s="41"/>
    </row>
    <row r="21" spans="1:22" ht="38.25" customHeight="1" thickBot="1" x14ac:dyDescent="0.3">
      <c r="A21" s="41"/>
      <c r="B21" s="41"/>
      <c r="C21" s="41"/>
      <c r="D21" s="41"/>
      <c r="E21" s="41"/>
      <c r="F21" s="41"/>
      <c r="G21" s="41"/>
      <c r="H21" s="43"/>
      <c r="I21" s="41"/>
      <c r="J21" s="41"/>
      <c r="K21" s="41"/>
      <c r="L21" s="41"/>
      <c r="M21" s="41"/>
      <c r="N21" s="41"/>
      <c r="O21" s="41"/>
      <c r="P21" s="41"/>
      <c r="Q21" s="1" t="s">
        <v>921</v>
      </c>
      <c r="R21" s="1" t="s">
        <v>870</v>
      </c>
      <c r="S21" s="41"/>
      <c r="T21" s="45"/>
      <c r="U21" s="41"/>
      <c r="V21" s="41"/>
    </row>
    <row r="22" spans="1:22" ht="38.25" customHeight="1" thickBot="1" x14ac:dyDescent="0.3">
      <c r="A22" s="41"/>
      <c r="B22" s="41"/>
      <c r="C22" s="41"/>
      <c r="D22" s="41"/>
      <c r="E22" s="41"/>
      <c r="F22" s="41"/>
      <c r="G22" s="41"/>
      <c r="H22" s="43"/>
      <c r="I22" s="41"/>
      <c r="J22" s="41"/>
      <c r="K22" s="41"/>
      <c r="L22" s="41"/>
      <c r="M22" s="41"/>
      <c r="N22" s="41"/>
      <c r="O22" s="41"/>
      <c r="P22" s="41"/>
      <c r="Q22" s="1" t="s">
        <v>1031</v>
      </c>
      <c r="R22" s="1" t="s">
        <v>1021</v>
      </c>
      <c r="S22" s="41"/>
      <c r="T22" s="45"/>
      <c r="U22" s="41"/>
      <c r="V22" s="41"/>
    </row>
    <row r="23" spans="1:22" ht="38.25" customHeight="1" thickBot="1" x14ac:dyDescent="0.3">
      <c r="A23" s="41"/>
      <c r="B23" s="41"/>
      <c r="C23" s="41"/>
      <c r="D23" s="41"/>
      <c r="E23" s="41"/>
      <c r="F23" s="41"/>
      <c r="G23" s="41"/>
      <c r="H23" s="43"/>
      <c r="I23" s="41"/>
      <c r="J23" s="41"/>
      <c r="K23" s="41"/>
      <c r="L23" s="41"/>
      <c r="M23" s="41"/>
      <c r="N23" s="41"/>
      <c r="O23" s="41"/>
      <c r="P23" s="41"/>
      <c r="Q23" s="1" t="s">
        <v>1020</v>
      </c>
      <c r="R23" s="1" t="s">
        <v>917</v>
      </c>
      <c r="S23" s="41"/>
      <c r="T23" s="45"/>
      <c r="U23" s="41"/>
      <c r="V23" s="41"/>
    </row>
    <row r="24" spans="1:22" ht="38.25" customHeight="1" thickBot="1" x14ac:dyDescent="0.3">
      <c r="A24" s="41"/>
      <c r="B24" s="41"/>
      <c r="C24" s="41"/>
      <c r="D24" s="41"/>
      <c r="E24" s="41"/>
      <c r="F24" s="41"/>
      <c r="G24" s="41"/>
      <c r="H24" s="43"/>
      <c r="I24" s="41"/>
      <c r="J24" s="41"/>
      <c r="K24" s="41"/>
      <c r="L24" s="41"/>
      <c r="M24" s="41"/>
      <c r="N24" s="41"/>
      <c r="O24" s="41"/>
      <c r="P24" s="41"/>
      <c r="Q24" s="1" t="s">
        <v>996</v>
      </c>
      <c r="R24" s="1" t="s">
        <v>786</v>
      </c>
      <c r="S24" s="41"/>
      <c r="T24" s="45"/>
      <c r="U24" s="41"/>
      <c r="V24" s="41"/>
    </row>
    <row r="25" spans="1:22" ht="38.25" customHeight="1" thickBot="1" x14ac:dyDescent="0.3">
      <c r="A25" s="41"/>
      <c r="B25" s="41"/>
      <c r="C25" s="41"/>
      <c r="D25" s="41"/>
      <c r="E25" s="41"/>
      <c r="F25" s="41"/>
      <c r="G25" s="41"/>
      <c r="H25" s="43"/>
      <c r="I25" s="41"/>
      <c r="J25" s="41"/>
      <c r="K25" s="41"/>
      <c r="L25" s="41"/>
      <c r="M25" s="41"/>
      <c r="N25" s="41"/>
      <c r="O25" s="41"/>
      <c r="P25" s="41"/>
      <c r="Q25" s="1" t="s">
        <v>1030</v>
      </c>
      <c r="R25" s="1" t="s">
        <v>762</v>
      </c>
      <c r="S25" s="41"/>
      <c r="T25" s="45"/>
      <c r="U25" s="41"/>
      <c r="V25" s="41"/>
    </row>
    <row r="26" spans="1:22" ht="38.25" customHeight="1" thickBot="1" x14ac:dyDescent="0.3">
      <c r="A26" s="41"/>
      <c r="B26" s="41"/>
      <c r="C26" s="41"/>
      <c r="D26" s="41"/>
      <c r="E26" s="41"/>
      <c r="F26" s="41"/>
      <c r="G26" s="41"/>
      <c r="H26" s="43"/>
      <c r="I26" s="41"/>
      <c r="J26" s="41"/>
      <c r="K26" s="41"/>
      <c r="L26" s="41"/>
      <c r="M26" s="41"/>
      <c r="N26" s="41"/>
      <c r="O26" s="41"/>
      <c r="P26" s="41"/>
      <c r="Q26" s="1" t="s">
        <v>1029</v>
      </c>
      <c r="R26" s="1" t="s">
        <v>762</v>
      </c>
      <c r="S26" s="41"/>
      <c r="T26" s="45"/>
      <c r="U26" s="41"/>
      <c r="V26" s="41"/>
    </row>
    <row r="27" spans="1:22" ht="38.25" customHeight="1" thickBot="1" x14ac:dyDescent="0.3">
      <c r="A27" s="41"/>
      <c r="B27" s="41"/>
      <c r="C27" s="41"/>
      <c r="D27" s="41"/>
      <c r="E27" s="41"/>
      <c r="F27" s="41"/>
      <c r="G27" s="41"/>
      <c r="H27" s="43"/>
      <c r="I27" s="41"/>
      <c r="J27" s="41"/>
      <c r="K27" s="41"/>
      <c r="L27" s="41"/>
      <c r="M27" s="41"/>
      <c r="N27" s="41"/>
      <c r="O27" s="41"/>
      <c r="P27" s="41"/>
      <c r="Q27" s="1" t="s">
        <v>993</v>
      </c>
      <c r="R27" s="1" t="s">
        <v>762</v>
      </c>
      <c r="S27" s="41"/>
      <c r="T27" s="45"/>
      <c r="U27" s="41"/>
      <c r="V27" s="41"/>
    </row>
    <row r="28" spans="1:22" ht="38.25" customHeight="1" thickBot="1" x14ac:dyDescent="0.3">
      <c r="A28" s="41"/>
      <c r="B28" s="41"/>
      <c r="C28" s="41"/>
      <c r="D28" s="41"/>
      <c r="E28" s="41"/>
      <c r="F28" s="41"/>
      <c r="G28" s="41"/>
      <c r="H28" s="43"/>
      <c r="I28" s="41"/>
      <c r="J28" s="41"/>
      <c r="K28" s="41"/>
      <c r="L28" s="41"/>
      <c r="M28" s="41"/>
      <c r="N28" s="41"/>
      <c r="O28" s="41"/>
      <c r="P28" s="41"/>
      <c r="Q28" s="1" t="s">
        <v>992</v>
      </c>
      <c r="R28" s="1" t="s">
        <v>762</v>
      </c>
      <c r="S28" s="41"/>
      <c r="T28" s="45"/>
      <c r="U28" s="41"/>
      <c r="V28" s="41"/>
    </row>
    <row r="29" spans="1:22" ht="38.25" customHeight="1" thickBot="1" x14ac:dyDescent="0.3">
      <c r="A29" s="41"/>
      <c r="B29" s="41"/>
      <c r="C29" s="41"/>
      <c r="D29" s="41"/>
      <c r="E29" s="41"/>
      <c r="F29" s="41"/>
      <c r="G29" s="41"/>
      <c r="H29" s="43"/>
      <c r="I29" s="41"/>
      <c r="J29" s="41"/>
      <c r="K29" s="41"/>
      <c r="L29" s="41"/>
      <c r="M29" s="41"/>
      <c r="N29" s="41"/>
      <c r="O29" s="41"/>
      <c r="P29" s="41"/>
      <c r="Q29" s="1" t="s">
        <v>991</v>
      </c>
      <c r="R29" s="1" t="s">
        <v>784</v>
      </c>
      <c r="S29" s="41"/>
      <c r="T29" s="45"/>
      <c r="U29" s="41"/>
      <c r="V29" s="41"/>
    </row>
    <row r="30" spans="1:22" ht="38.25" customHeight="1" thickBot="1" x14ac:dyDescent="0.3">
      <c r="A30" s="41"/>
      <c r="B30" s="41"/>
      <c r="C30" s="41"/>
      <c r="D30" s="41"/>
      <c r="E30" s="41"/>
      <c r="F30" s="41"/>
      <c r="G30" s="41"/>
      <c r="H30" s="43"/>
      <c r="I30" s="41"/>
      <c r="J30" s="41"/>
      <c r="K30" s="41"/>
      <c r="L30" s="41"/>
      <c r="M30" s="41"/>
      <c r="N30" s="41"/>
      <c r="O30" s="41"/>
      <c r="P30" s="41"/>
      <c r="Q30" s="1" t="s">
        <v>1017</v>
      </c>
      <c r="R30" s="1" t="s">
        <v>989</v>
      </c>
      <c r="S30" s="41"/>
      <c r="T30" s="45"/>
      <c r="U30" s="41"/>
      <c r="V30" s="41"/>
    </row>
    <row r="31" spans="1:22" ht="38.25" customHeight="1" thickBot="1" x14ac:dyDescent="0.3">
      <c r="A31" s="41"/>
      <c r="B31" s="41"/>
      <c r="C31" s="41"/>
      <c r="D31" s="41"/>
      <c r="E31" s="41"/>
      <c r="F31" s="41"/>
      <c r="G31" s="41"/>
      <c r="H31" s="43"/>
      <c r="I31" s="41"/>
      <c r="J31" s="41"/>
      <c r="K31" s="41"/>
      <c r="L31" s="41"/>
      <c r="M31" s="41"/>
      <c r="N31" s="41"/>
      <c r="O31" s="41"/>
      <c r="P31" s="41"/>
      <c r="Q31" s="1" t="s">
        <v>988</v>
      </c>
      <c r="R31" s="1" t="s">
        <v>827</v>
      </c>
      <c r="S31" s="41"/>
      <c r="T31" s="45"/>
      <c r="U31" s="41"/>
      <c r="V31" s="41"/>
    </row>
    <row r="32" spans="1:22" ht="38.25" customHeight="1" thickBot="1" x14ac:dyDescent="0.3">
      <c r="A32" s="41"/>
      <c r="B32" s="41"/>
      <c r="C32" s="41"/>
      <c r="D32" s="41"/>
      <c r="E32" s="41"/>
      <c r="F32" s="41"/>
      <c r="G32" s="41"/>
      <c r="H32" s="43"/>
      <c r="I32" s="41"/>
      <c r="J32" s="41"/>
      <c r="K32" s="41"/>
      <c r="L32" s="41"/>
      <c r="M32" s="41"/>
      <c r="N32" s="41"/>
      <c r="O32" s="41"/>
      <c r="P32" s="41"/>
      <c r="Q32" s="1" t="s">
        <v>1028</v>
      </c>
      <c r="R32" s="1" t="s">
        <v>827</v>
      </c>
      <c r="S32" s="41"/>
      <c r="T32" s="45"/>
      <c r="U32" s="41"/>
      <c r="V32" s="41"/>
    </row>
    <row r="33" spans="1:22" ht="38.25" customHeight="1" thickBot="1" x14ac:dyDescent="0.3">
      <c r="A33" s="41"/>
      <c r="B33" s="41"/>
      <c r="C33" s="41"/>
      <c r="D33" s="41"/>
      <c r="E33" s="41"/>
      <c r="F33" s="41"/>
      <c r="G33" s="41"/>
      <c r="H33" s="43"/>
      <c r="I33" s="41"/>
      <c r="J33" s="41"/>
      <c r="K33" s="41"/>
      <c r="L33" s="41"/>
      <c r="M33" s="41"/>
      <c r="N33" s="41"/>
      <c r="O33" s="41"/>
      <c r="P33" s="41"/>
      <c r="Q33" s="1" t="s">
        <v>1016</v>
      </c>
      <c r="R33" s="1" t="s">
        <v>827</v>
      </c>
      <c r="S33" s="41"/>
      <c r="T33" s="45"/>
      <c r="U33" s="41"/>
      <c r="V33" s="41"/>
    </row>
    <row r="34" spans="1:22" ht="38.25" customHeight="1" thickBot="1" x14ac:dyDescent="0.3">
      <c r="A34" s="41"/>
      <c r="B34" s="41"/>
      <c r="C34" s="41"/>
      <c r="D34" s="41"/>
      <c r="E34" s="41"/>
      <c r="F34" s="41"/>
      <c r="G34" s="41"/>
      <c r="H34" s="43"/>
      <c r="I34" s="41"/>
      <c r="J34" s="41"/>
      <c r="K34" s="41"/>
      <c r="L34" s="41"/>
      <c r="M34" s="41"/>
      <c r="N34" s="41"/>
      <c r="O34" s="41"/>
      <c r="P34" s="41"/>
      <c r="Q34" s="1" t="s">
        <v>1027</v>
      </c>
      <c r="R34" s="1" t="s">
        <v>176</v>
      </c>
      <c r="S34" s="41"/>
      <c r="T34" s="45"/>
      <c r="U34" s="41"/>
      <c r="V34" s="41"/>
    </row>
    <row r="35" spans="1:22" ht="38.25" customHeight="1" thickBot="1" x14ac:dyDescent="0.3">
      <c r="A35" s="41"/>
      <c r="B35" s="41"/>
      <c r="C35" s="41"/>
      <c r="D35" s="41"/>
      <c r="E35" s="41"/>
      <c r="F35" s="41"/>
      <c r="G35" s="41"/>
      <c r="H35" s="43"/>
      <c r="I35" s="41"/>
      <c r="J35" s="41"/>
      <c r="K35" s="41"/>
      <c r="L35" s="41"/>
      <c r="M35" s="41"/>
      <c r="N35" s="41"/>
      <c r="O35" s="41"/>
      <c r="P35" s="41"/>
      <c r="Q35" s="1" t="s">
        <v>825</v>
      </c>
      <c r="R35" s="1" t="s">
        <v>824</v>
      </c>
      <c r="S35" s="41"/>
      <c r="T35" s="45"/>
      <c r="U35" s="41"/>
      <c r="V35" s="41"/>
    </row>
    <row r="36" spans="1:22" ht="38.25" customHeight="1" thickBot="1" x14ac:dyDescent="0.3">
      <c r="A36" s="41"/>
      <c r="B36" s="41"/>
      <c r="C36" s="41"/>
      <c r="D36" s="41"/>
      <c r="E36" s="41"/>
      <c r="F36" s="41"/>
      <c r="G36" s="41"/>
      <c r="H36" s="43"/>
      <c r="I36" s="41"/>
      <c r="J36" s="41"/>
      <c r="K36" s="41"/>
      <c r="L36" s="41"/>
      <c r="M36" s="41"/>
      <c r="N36" s="41"/>
      <c r="O36" s="41"/>
      <c r="P36" s="41"/>
      <c r="Q36" s="1" t="s">
        <v>907</v>
      </c>
      <c r="R36" s="1" t="s">
        <v>822</v>
      </c>
      <c r="S36" s="41"/>
      <c r="T36" s="45"/>
      <c r="U36" s="41"/>
      <c r="V36" s="41"/>
    </row>
    <row r="37" spans="1:22" ht="38.25" customHeight="1" thickBot="1" x14ac:dyDescent="0.3">
      <c r="A37" s="41"/>
      <c r="B37" s="41"/>
      <c r="C37" s="41"/>
      <c r="D37" s="41"/>
      <c r="E37" s="41"/>
      <c r="F37" s="41"/>
      <c r="G37" s="41"/>
      <c r="H37" s="43"/>
      <c r="I37" s="41"/>
      <c r="J37" s="41"/>
      <c r="K37" s="41"/>
      <c r="L37" s="41"/>
      <c r="M37" s="41"/>
      <c r="N37" s="41"/>
      <c r="O37" s="41"/>
      <c r="P37" s="41"/>
      <c r="Q37" s="1" t="s">
        <v>821</v>
      </c>
      <c r="R37" s="1" t="s">
        <v>771</v>
      </c>
      <c r="S37" s="41"/>
      <c r="T37" s="45"/>
      <c r="U37" s="41"/>
      <c r="V37" s="41"/>
    </row>
    <row r="38" spans="1:22" ht="38.25" customHeight="1" thickBot="1" x14ac:dyDescent="0.3">
      <c r="A38" s="42"/>
      <c r="B38" s="42"/>
      <c r="C38" s="42"/>
      <c r="D38" s="42"/>
      <c r="E38" s="42"/>
      <c r="F38" s="42"/>
      <c r="G38" s="42"/>
      <c r="H38" s="44"/>
      <c r="I38" s="42"/>
      <c r="J38" s="42"/>
      <c r="K38" s="42"/>
      <c r="L38" s="42"/>
      <c r="M38" s="42"/>
      <c r="N38" s="42"/>
      <c r="O38" s="42"/>
      <c r="P38" s="42"/>
      <c r="Q38" s="1" t="s">
        <v>1026</v>
      </c>
      <c r="R38" s="1" t="s">
        <v>819</v>
      </c>
      <c r="S38" s="42"/>
      <c r="T38" s="46"/>
      <c r="U38" s="42"/>
      <c r="V38" s="42"/>
    </row>
    <row r="39" spans="1:22" ht="38.25" customHeight="1" thickBot="1" x14ac:dyDescent="0.3">
      <c r="A39" s="47" t="s">
        <v>240</v>
      </c>
      <c r="B39" s="47">
        <v>516</v>
      </c>
      <c r="C39" s="47" t="s">
        <v>96</v>
      </c>
      <c r="D39" s="47" t="s">
        <v>1009</v>
      </c>
      <c r="E39" s="47" t="s">
        <v>1008</v>
      </c>
      <c r="F39" s="47" t="s">
        <v>4</v>
      </c>
      <c r="G39" s="47"/>
      <c r="H39" s="48" t="s">
        <v>1025</v>
      </c>
      <c r="I39" s="47" t="s">
        <v>835</v>
      </c>
      <c r="J39" s="47" t="s">
        <v>202</v>
      </c>
      <c r="K39" s="47"/>
      <c r="L39" s="47">
        <v>0</v>
      </c>
      <c r="M39" s="47" t="s">
        <v>1024</v>
      </c>
      <c r="N39" s="47" t="s">
        <v>1005</v>
      </c>
      <c r="O39" s="47" t="s">
        <v>17</v>
      </c>
      <c r="P39" s="47" t="s">
        <v>24</v>
      </c>
      <c r="Q39" s="1" t="s">
        <v>1004</v>
      </c>
      <c r="R39" s="1" t="s">
        <v>1003</v>
      </c>
      <c r="S39" s="47" t="s">
        <v>17</v>
      </c>
      <c r="T39" s="49">
        <v>0.5</v>
      </c>
      <c r="U39" s="47">
        <v>126</v>
      </c>
      <c r="V39" s="47"/>
    </row>
    <row r="40" spans="1:22" ht="38.25" customHeight="1" thickBot="1" x14ac:dyDescent="0.3">
      <c r="A40" s="41"/>
      <c r="B40" s="41"/>
      <c r="C40" s="41"/>
      <c r="D40" s="41"/>
      <c r="E40" s="41"/>
      <c r="F40" s="41"/>
      <c r="G40" s="41"/>
      <c r="H40" s="43"/>
      <c r="I40" s="41"/>
      <c r="J40" s="41"/>
      <c r="K40" s="41"/>
      <c r="L40" s="41"/>
      <c r="M40" s="41"/>
      <c r="N40" s="41"/>
      <c r="O40" s="41"/>
      <c r="P40" s="41"/>
      <c r="Q40" s="1" t="s">
        <v>1012</v>
      </c>
      <c r="R40" s="1" t="s">
        <v>1001</v>
      </c>
      <c r="S40" s="41"/>
      <c r="T40" s="45"/>
      <c r="U40" s="41"/>
      <c r="V40" s="41"/>
    </row>
    <row r="41" spans="1:22" ht="38.25" customHeight="1" thickBot="1" x14ac:dyDescent="0.3">
      <c r="A41" s="41"/>
      <c r="B41" s="41"/>
      <c r="C41" s="41"/>
      <c r="D41" s="41"/>
      <c r="E41" s="41"/>
      <c r="F41" s="41"/>
      <c r="G41" s="41"/>
      <c r="H41" s="43"/>
      <c r="I41" s="41"/>
      <c r="J41" s="41"/>
      <c r="K41" s="41"/>
      <c r="L41" s="41"/>
      <c r="M41" s="41"/>
      <c r="N41" s="41"/>
      <c r="O41" s="41"/>
      <c r="P41" s="41"/>
      <c r="Q41" s="1" t="s">
        <v>1023</v>
      </c>
      <c r="R41" s="1" t="s">
        <v>1001</v>
      </c>
      <c r="S41" s="41"/>
      <c r="T41" s="45"/>
      <c r="U41" s="41"/>
      <c r="V41" s="41"/>
    </row>
    <row r="42" spans="1:22" ht="38.25" customHeight="1" thickBot="1" x14ac:dyDescent="0.3">
      <c r="A42" s="41"/>
      <c r="B42" s="41"/>
      <c r="C42" s="41"/>
      <c r="D42" s="41"/>
      <c r="E42" s="41"/>
      <c r="F42" s="41"/>
      <c r="G42" s="41"/>
      <c r="H42" s="43"/>
      <c r="I42" s="41"/>
      <c r="J42" s="41"/>
      <c r="K42" s="41"/>
      <c r="L42" s="41"/>
      <c r="M42" s="41"/>
      <c r="N42" s="41"/>
      <c r="O42" s="41"/>
      <c r="P42" s="41"/>
      <c r="Q42" s="1" t="s">
        <v>1000</v>
      </c>
      <c r="R42" s="1" t="s">
        <v>902</v>
      </c>
      <c r="S42" s="41"/>
      <c r="T42" s="45"/>
      <c r="U42" s="41"/>
      <c r="V42" s="41"/>
    </row>
    <row r="43" spans="1:22" ht="38.25" customHeight="1" thickBot="1" x14ac:dyDescent="0.3">
      <c r="A43" s="41"/>
      <c r="B43" s="41"/>
      <c r="C43" s="41"/>
      <c r="D43" s="41"/>
      <c r="E43" s="41"/>
      <c r="F43" s="41"/>
      <c r="G43" s="41"/>
      <c r="H43" s="43"/>
      <c r="I43" s="41"/>
      <c r="J43" s="41"/>
      <c r="K43" s="41"/>
      <c r="L43" s="41"/>
      <c r="M43" s="41"/>
      <c r="N43" s="41"/>
      <c r="O43" s="41"/>
      <c r="P43" s="41"/>
      <c r="Q43" s="1" t="s">
        <v>999</v>
      </c>
      <c r="R43" s="1" t="s">
        <v>852</v>
      </c>
      <c r="S43" s="41"/>
      <c r="T43" s="45"/>
      <c r="U43" s="41"/>
      <c r="V43" s="41"/>
    </row>
    <row r="44" spans="1:22" ht="38.25" customHeight="1" thickBot="1" x14ac:dyDescent="0.3">
      <c r="A44" s="41"/>
      <c r="B44" s="41"/>
      <c r="C44" s="41"/>
      <c r="D44" s="41"/>
      <c r="E44" s="41"/>
      <c r="F44" s="41"/>
      <c r="G44" s="41"/>
      <c r="H44" s="43"/>
      <c r="I44" s="41"/>
      <c r="J44" s="41"/>
      <c r="K44" s="41"/>
      <c r="L44" s="41"/>
      <c r="M44" s="41"/>
      <c r="N44" s="41"/>
      <c r="O44" s="41"/>
      <c r="P44" s="41"/>
      <c r="Q44" s="1" t="s">
        <v>921</v>
      </c>
      <c r="R44" s="1" t="s">
        <v>870</v>
      </c>
      <c r="S44" s="41"/>
      <c r="T44" s="45"/>
      <c r="U44" s="41"/>
      <c r="V44" s="41"/>
    </row>
    <row r="45" spans="1:22" ht="38.25" customHeight="1" thickBot="1" x14ac:dyDescent="0.3">
      <c r="A45" s="41"/>
      <c r="B45" s="41"/>
      <c r="C45" s="41"/>
      <c r="D45" s="41"/>
      <c r="E45" s="41"/>
      <c r="F45" s="41"/>
      <c r="G45" s="41"/>
      <c r="H45" s="43"/>
      <c r="I45" s="41"/>
      <c r="J45" s="41"/>
      <c r="K45" s="41"/>
      <c r="L45" s="41"/>
      <c r="M45" s="41"/>
      <c r="N45" s="41"/>
      <c r="O45" s="41"/>
      <c r="P45" s="41"/>
      <c r="Q45" s="1" t="s">
        <v>1022</v>
      </c>
      <c r="R45" s="1" t="s">
        <v>1021</v>
      </c>
      <c r="S45" s="41"/>
      <c r="T45" s="45"/>
      <c r="U45" s="41"/>
      <c r="V45" s="41"/>
    </row>
    <row r="46" spans="1:22" ht="38.25" customHeight="1" thickBot="1" x14ac:dyDescent="0.3">
      <c r="A46" s="41"/>
      <c r="B46" s="41"/>
      <c r="C46" s="41"/>
      <c r="D46" s="41"/>
      <c r="E46" s="41"/>
      <c r="F46" s="41"/>
      <c r="G46" s="41"/>
      <c r="H46" s="43"/>
      <c r="I46" s="41"/>
      <c r="J46" s="41"/>
      <c r="K46" s="41"/>
      <c r="L46" s="41"/>
      <c r="M46" s="41"/>
      <c r="N46" s="41"/>
      <c r="O46" s="41"/>
      <c r="P46" s="41"/>
      <c r="Q46" s="1" t="s">
        <v>1020</v>
      </c>
      <c r="R46" s="1" t="s">
        <v>917</v>
      </c>
      <c r="S46" s="41"/>
      <c r="T46" s="45"/>
      <c r="U46" s="41"/>
      <c r="V46" s="41"/>
    </row>
    <row r="47" spans="1:22" ht="38.25" customHeight="1" thickBot="1" x14ac:dyDescent="0.3">
      <c r="A47" s="41"/>
      <c r="B47" s="41"/>
      <c r="C47" s="41"/>
      <c r="D47" s="41"/>
      <c r="E47" s="41"/>
      <c r="F47" s="41"/>
      <c r="G47" s="41"/>
      <c r="H47" s="43"/>
      <c r="I47" s="41"/>
      <c r="J47" s="41"/>
      <c r="K47" s="41"/>
      <c r="L47" s="41"/>
      <c r="M47" s="41"/>
      <c r="N47" s="41"/>
      <c r="O47" s="41"/>
      <c r="P47" s="41"/>
      <c r="Q47" s="1" t="s">
        <v>996</v>
      </c>
      <c r="R47" s="1" t="s">
        <v>786</v>
      </c>
      <c r="S47" s="41"/>
      <c r="T47" s="45"/>
      <c r="U47" s="41"/>
      <c r="V47" s="41"/>
    </row>
    <row r="48" spans="1:22" ht="38.25" customHeight="1" thickBot="1" x14ac:dyDescent="0.3">
      <c r="A48" s="41"/>
      <c r="B48" s="41"/>
      <c r="C48" s="41"/>
      <c r="D48" s="41"/>
      <c r="E48" s="41"/>
      <c r="F48" s="41"/>
      <c r="G48" s="41"/>
      <c r="H48" s="43"/>
      <c r="I48" s="41"/>
      <c r="J48" s="41"/>
      <c r="K48" s="41"/>
      <c r="L48" s="41"/>
      <c r="M48" s="41"/>
      <c r="N48" s="41"/>
      <c r="O48" s="41"/>
      <c r="P48" s="41"/>
      <c r="Q48" s="1" t="s">
        <v>1019</v>
      </c>
      <c r="R48" s="1" t="s">
        <v>762</v>
      </c>
      <c r="S48" s="41"/>
      <c r="T48" s="45"/>
      <c r="U48" s="41"/>
      <c r="V48" s="41"/>
    </row>
    <row r="49" spans="1:22" ht="38.25" customHeight="1" thickBot="1" x14ac:dyDescent="0.3">
      <c r="A49" s="41"/>
      <c r="B49" s="41"/>
      <c r="C49" s="41"/>
      <c r="D49" s="41"/>
      <c r="E49" s="41"/>
      <c r="F49" s="41"/>
      <c r="G49" s="41"/>
      <c r="H49" s="43"/>
      <c r="I49" s="41"/>
      <c r="J49" s="41"/>
      <c r="K49" s="41"/>
      <c r="L49" s="41"/>
      <c r="M49" s="41"/>
      <c r="N49" s="41"/>
      <c r="O49" s="41"/>
      <c r="P49" s="41"/>
      <c r="Q49" s="1" t="s">
        <v>1018</v>
      </c>
      <c r="R49" s="1" t="s">
        <v>762</v>
      </c>
      <c r="S49" s="41"/>
      <c r="T49" s="45"/>
      <c r="U49" s="41"/>
      <c r="V49" s="41"/>
    </row>
    <row r="50" spans="1:22" ht="38.25" customHeight="1" thickBot="1" x14ac:dyDescent="0.3">
      <c r="A50" s="41"/>
      <c r="B50" s="41"/>
      <c r="C50" s="41"/>
      <c r="D50" s="41"/>
      <c r="E50" s="41"/>
      <c r="F50" s="41"/>
      <c r="G50" s="41"/>
      <c r="H50" s="43"/>
      <c r="I50" s="41"/>
      <c r="J50" s="41"/>
      <c r="K50" s="41"/>
      <c r="L50" s="41"/>
      <c r="M50" s="41"/>
      <c r="N50" s="41"/>
      <c r="O50" s="41"/>
      <c r="P50" s="41"/>
      <c r="Q50" s="1" t="s">
        <v>993</v>
      </c>
      <c r="R50" s="1" t="s">
        <v>762</v>
      </c>
      <c r="S50" s="41"/>
      <c r="T50" s="45"/>
      <c r="U50" s="41"/>
      <c r="V50" s="41"/>
    </row>
    <row r="51" spans="1:22" ht="38.25" customHeight="1" thickBot="1" x14ac:dyDescent="0.3">
      <c r="A51" s="41"/>
      <c r="B51" s="41"/>
      <c r="C51" s="41"/>
      <c r="D51" s="41"/>
      <c r="E51" s="41"/>
      <c r="F51" s="41"/>
      <c r="G51" s="41"/>
      <c r="H51" s="43"/>
      <c r="I51" s="41"/>
      <c r="J51" s="41"/>
      <c r="K51" s="41"/>
      <c r="L51" s="41"/>
      <c r="M51" s="41"/>
      <c r="N51" s="41"/>
      <c r="O51" s="41"/>
      <c r="P51" s="41"/>
      <c r="Q51" s="1" t="s">
        <v>992</v>
      </c>
      <c r="R51" s="1" t="s">
        <v>762</v>
      </c>
      <c r="S51" s="41"/>
      <c r="T51" s="45"/>
      <c r="U51" s="41"/>
      <c r="V51" s="41"/>
    </row>
    <row r="52" spans="1:22" ht="38.25" customHeight="1" thickBot="1" x14ac:dyDescent="0.3">
      <c r="A52" s="41"/>
      <c r="B52" s="41"/>
      <c r="C52" s="41"/>
      <c r="D52" s="41"/>
      <c r="E52" s="41"/>
      <c r="F52" s="41"/>
      <c r="G52" s="41"/>
      <c r="H52" s="43"/>
      <c r="I52" s="41"/>
      <c r="J52" s="41"/>
      <c r="K52" s="41"/>
      <c r="L52" s="41"/>
      <c r="M52" s="41"/>
      <c r="N52" s="41"/>
      <c r="O52" s="41"/>
      <c r="P52" s="41"/>
      <c r="Q52" s="1" t="s">
        <v>991</v>
      </c>
      <c r="R52" s="1" t="s">
        <v>784</v>
      </c>
      <c r="S52" s="41"/>
      <c r="T52" s="45"/>
      <c r="U52" s="41"/>
      <c r="V52" s="41"/>
    </row>
    <row r="53" spans="1:22" ht="38.25" customHeight="1" thickBot="1" x14ac:dyDescent="0.3">
      <c r="A53" s="41"/>
      <c r="B53" s="41"/>
      <c r="C53" s="41"/>
      <c r="D53" s="41"/>
      <c r="E53" s="41"/>
      <c r="F53" s="41"/>
      <c r="G53" s="41"/>
      <c r="H53" s="43"/>
      <c r="I53" s="41"/>
      <c r="J53" s="41"/>
      <c r="K53" s="41"/>
      <c r="L53" s="41"/>
      <c r="M53" s="41"/>
      <c r="N53" s="41"/>
      <c r="O53" s="41"/>
      <c r="P53" s="41"/>
      <c r="Q53" s="1" t="s">
        <v>1017</v>
      </c>
      <c r="R53" s="1" t="s">
        <v>989</v>
      </c>
      <c r="S53" s="41"/>
      <c r="T53" s="45"/>
      <c r="U53" s="41"/>
      <c r="V53" s="41"/>
    </row>
    <row r="54" spans="1:22" ht="38.25" customHeight="1" thickBot="1" x14ac:dyDescent="0.3">
      <c r="A54" s="41"/>
      <c r="B54" s="41"/>
      <c r="C54" s="41"/>
      <c r="D54" s="41"/>
      <c r="E54" s="41"/>
      <c r="F54" s="41"/>
      <c r="G54" s="41"/>
      <c r="H54" s="43"/>
      <c r="I54" s="41"/>
      <c r="J54" s="41"/>
      <c r="K54" s="41"/>
      <c r="L54" s="41"/>
      <c r="M54" s="41"/>
      <c r="N54" s="41"/>
      <c r="O54" s="41"/>
      <c r="P54" s="41"/>
      <c r="Q54" s="1" t="s">
        <v>988</v>
      </c>
      <c r="R54" s="1" t="s">
        <v>827</v>
      </c>
      <c r="S54" s="41"/>
      <c r="T54" s="45"/>
      <c r="U54" s="41"/>
      <c r="V54" s="41"/>
    </row>
    <row r="55" spans="1:22" ht="38.25" customHeight="1" thickBot="1" x14ac:dyDescent="0.3">
      <c r="A55" s="41"/>
      <c r="B55" s="41"/>
      <c r="C55" s="41"/>
      <c r="D55" s="41"/>
      <c r="E55" s="41"/>
      <c r="F55" s="41"/>
      <c r="G55" s="41"/>
      <c r="H55" s="43"/>
      <c r="I55" s="41"/>
      <c r="J55" s="41"/>
      <c r="K55" s="41"/>
      <c r="L55" s="41"/>
      <c r="M55" s="41"/>
      <c r="N55" s="41"/>
      <c r="O55" s="41"/>
      <c r="P55" s="41"/>
      <c r="Q55" s="1" t="s">
        <v>1016</v>
      </c>
      <c r="R55" s="1" t="s">
        <v>827</v>
      </c>
      <c r="S55" s="41"/>
      <c r="T55" s="45"/>
      <c r="U55" s="41"/>
      <c r="V55" s="41"/>
    </row>
    <row r="56" spans="1:22" ht="38.25" customHeight="1" thickBot="1" x14ac:dyDescent="0.3">
      <c r="A56" s="41"/>
      <c r="B56" s="41"/>
      <c r="C56" s="41"/>
      <c r="D56" s="41"/>
      <c r="E56" s="41"/>
      <c r="F56" s="41"/>
      <c r="G56" s="41"/>
      <c r="H56" s="43"/>
      <c r="I56" s="41"/>
      <c r="J56" s="41"/>
      <c r="K56" s="41"/>
      <c r="L56" s="41"/>
      <c r="M56" s="41"/>
      <c r="N56" s="41"/>
      <c r="O56" s="41"/>
      <c r="P56" s="41"/>
      <c r="Q56" s="1" t="s">
        <v>1015</v>
      </c>
      <c r="R56" s="1" t="s">
        <v>176</v>
      </c>
      <c r="S56" s="41"/>
      <c r="T56" s="45"/>
      <c r="U56" s="41"/>
      <c r="V56" s="41"/>
    </row>
    <row r="57" spans="1:22" ht="38.25" customHeight="1" thickBot="1" x14ac:dyDescent="0.3">
      <c r="A57" s="41"/>
      <c r="B57" s="41"/>
      <c r="C57" s="41"/>
      <c r="D57" s="41"/>
      <c r="E57" s="41"/>
      <c r="F57" s="41"/>
      <c r="G57" s="41"/>
      <c r="H57" s="43"/>
      <c r="I57" s="41"/>
      <c r="J57" s="41"/>
      <c r="K57" s="41"/>
      <c r="L57" s="41"/>
      <c r="M57" s="41"/>
      <c r="N57" s="41"/>
      <c r="O57" s="41"/>
      <c r="P57" s="41"/>
      <c r="Q57" s="1" t="s">
        <v>825</v>
      </c>
      <c r="R57" s="1" t="s">
        <v>824</v>
      </c>
      <c r="S57" s="41"/>
      <c r="T57" s="45"/>
      <c r="U57" s="41"/>
      <c r="V57" s="41"/>
    </row>
    <row r="58" spans="1:22" ht="38.25" customHeight="1" thickBot="1" x14ac:dyDescent="0.3">
      <c r="A58" s="41"/>
      <c r="B58" s="41"/>
      <c r="C58" s="41"/>
      <c r="D58" s="41"/>
      <c r="E58" s="41"/>
      <c r="F58" s="41"/>
      <c r="G58" s="41"/>
      <c r="H58" s="43"/>
      <c r="I58" s="41"/>
      <c r="J58" s="41"/>
      <c r="K58" s="41"/>
      <c r="L58" s="41"/>
      <c r="M58" s="41"/>
      <c r="N58" s="41"/>
      <c r="O58" s="41"/>
      <c r="P58" s="41"/>
      <c r="Q58" s="1" t="s">
        <v>823</v>
      </c>
      <c r="R58" s="1" t="s">
        <v>822</v>
      </c>
      <c r="S58" s="41"/>
      <c r="T58" s="45"/>
      <c r="U58" s="41"/>
      <c r="V58" s="41"/>
    </row>
    <row r="59" spans="1:22" ht="38.25" customHeight="1" thickBot="1" x14ac:dyDescent="0.3">
      <c r="A59" s="41"/>
      <c r="B59" s="41"/>
      <c r="C59" s="41"/>
      <c r="D59" s="41"/>
      <c r="E59" s="41"/>
      <c r="F59" s="41"/>
      <c r="G59" s="41"/>
      <c r="H59" s="43"/>
      <c r="I59" s="41"/>
      <c r="J59" s="41"/>
      <c r="K59" s="41"/>
      <c r="L59" s="41"/>
      <c r="M59" s="41"/>
      <c r="N59" s="41"/>
      <c r="O59" s="41"/>
      <c r="P59" s="41"/>
      <c r="Q59" s="1" t="s">
        <v>821</v>
      </c>
      <c r="R59" s="1" t="s">
        <v>771</v>
      </c>
      <c r="S59" s="41"/>
      <c r="T59" s="45"/>
      <c r="U59" s="41"/>
      <c r="V59" s="41"/>
    </row>
    <row r="60" spans="1:22" ht="38.25" customHeight="1" thickBot="1" x14ac:dyDescent="0.3">
      <c r="A60" s="41"/>
      <c r="B60" s="41"/>
      <c r="C60" s="41"/>
      <c r="D60" s="41"/>
      <c r="E60" s="41"/>
      <c r="F60" s="41"/>
      <c r="G60" s="41"/>
      <c r="H60" s="43"/>
      <c r="I60" s="41"/>
      <c r="J60" s="41"/>
      <c r="K60" s="41"/>
      <c r="L60" s="41"/>
      <c r="M60" s="42"/>
      <c r="N60" s="42"/>
      <c r="O60" s="42"/>
      <c r="P60" s="42"/>
      <c r="Q60" s="1" t="s">
        <v>1014</v>
      </c>
      <c r="R60" s="1" t="s">
        <v>819</v>
      </c>
      <c r="S60" s="41"/>
      <c r="T60" s="45"/>
      <c r="U60" s="41"/>
      <c r="V60" s="41"/>
    </row>
    <row r="61" spans="1:22" ht="38.25" customHeight="1" thickBot="1" x14ac:dyDescent="0.3">
      <c r="A61" s="41"/>
      <c r="B61" s="41"/>
      <c r="C61" s="41"/>
      <c r="D61" s="41"/>
      <c r="E61" s="41"/>
      <c r="F61" s="41"/>
      <c r="G61" s="41"/>
      <c r="H61" s="43"/>
      <c r="I61" s="41"/>
      <c r="J61" s="41"/>
      <c r="K61" s="41"/>
      <c r="L61" s="41"/>
      <c r="M61" s="47" t="s">
        <v>1013</v>
      </c>
      <c r="N61" s="47" t="s">
        <v>1005</v>
      </c>
      <c r="O61" s="47" t="s">
        <v>886</v>
      </c>
      <c r="P61" s="47" t="s">
        <v>39</v>
      </c>
      <c r="Q61" s="1" t="s">
        <v>1004</v>
      </c>
      <c r="R61" s="1" t="s">
        <v>1003</v>
      </c>
      <c r="S61" s="41"/>
      <c r="T61" s="45"/>
      <c r="U61" s="41"/>
      <c r="V61" s="41"/>
    </row>
    <row r="62" spans="1:22" ht="38.25" customHeight="1" thickBot="1" x14ac:dyDescent="0.3">
      <c r="A62" s="41"/>
      <c r="B62" s="41"/>
      <c r="C62" s="41"/>
      <c r="D62" s="41"/>
      <c r="E62" s="41"/>
      <c r="F62" s="41"/>
      <c r="G62" s="41"/>
      <c r="H62" s="43"/>
      <c r="I62" s="41"/>
      <c r="J62" s="41"/>
      <c r="K62" s="41"/>
      <c r="L62" s="41"/>
      <c r="M62" s="41"/>
      <c r="N62" s="41"/>
      <c r="O62" s="41"/>
      <c r="P62" s="41"/>
      <c r="Q62" s="1" t="s">
        <v>1012</v>
      </c>
      <c r="R62" s="1" t="s">
        <v>1001</v>
      </c>
      <c r="S62" s="41"/>
      <c r="T62" s="45"/>
      <c r="U62" s="41"/>
      <c r="V62" s="41"/>
    </row>
    <row r="63" spans="1:22" ht="38.25" customHeight="1" thickBot="1" x14ac:dyDescent="0.3">
      <c r="A63" s="41"/>
      <c r="B63" s="41"/>
      <c r="C63" s="41"/>
      <c r="D63" s="41"/>
      <c r="E63" s="41"/>
      <c r="F63" s="41"/>
      <c r="G63" s="41"/>
      <c r="H63" s="43"/>
      <c r="I63" s="41"/>
      <c r="J63" s="41"/>
      <c r="K63" s="41"/>
      <c r="L63" s="41"/>
      <c r="M63" s="41"/>
      <c r="N63" s="41"/>
      <c r="O63" s="41"/>
      <c r="P63" s="41"/>
      <c r="Q63" s="1" t="s">
        <v>1011</v>
      </c>
      <c r="R63" s="1" t="s">
        <v>1001</v>
      </c>
      <c r="S63" s="41"/>
      <c r="T63" s="45"/>
      <c r="U63" s="41"/>
      <c r="V63" s="41"/>
    </row>
    <row r="64" spans="1:22" ht="38.25" customHeight="1" thickBot="1" x14ac:dyDescent="0.3">
      <c r="A64" s="41"/>
      <c r="B64" s="41"/>
      <c r="C64" s="41"/>
      <c r="D64" s="41"/>
      <c r="E64" s="41"/>
      <c r="F64" s="41"/>
      <c r="G64" s="41"/>
      <c r="H64" s="43"/>
      <c r="I64" s="41"/>
      <c r="J64" s="41"/>
      <c r="K64" s="41"/>
      <c r="L64" s="41"/>
      <c r="M64" s="41"/>
      <c r="N64" s="41"/>
      <c r="O64" s="41"/>
      <c r="P64" s="41"/>
      <c r="Q64" s="1" t="s">
        <v>1000</v>
      </c>
      <c r="R64" s="1" t="s">
        <v>902</v>
      </c>
      <c r="S64" s="41"/>
      <c r="T64" s="45"/>
      <c r="U64" s="41"/>
      <c r="V64" s="41"/>
    </row>
    <row r="65" spans="1:22" ht="38.25" customHeight="1" thickBot="1" x14ac:dyDescent="0.3">
      <c r="A65" s="41"/>
      <c r="B65" s="41"/>
      <c r="C65" s="41"/>
      <c r="D65" s="41"/>
      <c r="E65" s="41"/>
      <c r="F65" s="41"/>
      <c r="G65" s="41"/>
      <c r="H65" s="43"/>
      <c r="I65" s="41"/>
      <c r="J65" s="41"/>
      <c r="K65" s="41"/>
      <c r="L65" s="41"/>
      <c r="M65" s="41"/>
      <c r="N65" s="41"/>
      <c r="O65" s="41"/>
      <c r="P65" s="41"/>
      <c r="Q65" s="1" t="s">
        <v>999</v>
      </c>
      <c r="R65" s="1" t="s">
        <v>852</v>
      </c>
      <c r="S65" s="41"/>
      <c r="T65" s="45"/>
      <c r="U65" s="41"/>
      <c r="V65" s="41"/>
    </row>
    <row r="66" spans="1:22" ht="38.25" customHeight="1" thickBot="1" x14ac:dyDescent="0.3">
      <c r="A66" s="42"/>
      <c r="B66" s="42"/>
      <c r="C66" s="42"/>
      <c r="D66" s="42"/>
      <c r="E66" s="42"/>
      <c r="F66" s="42"/>
      <c r="G66" s="42"/>
      <c r="H66" s="44"/>
      <c r="I66" s="42"/>
      <c r="J66" s="42"/>
      <c r="K66" s="42"/>
      <c r="L66" s="42"/>
      <c r="M66" s="42"/>
      <c r="N66" s="42"/>
      <c r="O66" s="42"/>
      <c r="P66" s="42"/>
      <c r="Q66" s="1" t="s">
        <v>1010</v>
      </c>
      <c r="R66" s="1" t="s">
        <v>870</v>
      </c>
      <c r="S66" s="42"/>
      <c r="T66" s="46"/>
      <c r="U66" s="42"/>
      <c r="V66" s="42"/>
    </row>
    <row r="67" spans="1:22" ht="38.25" customHeight="1" thickBot="1" x14ac:dyDescent="0.3">
      <c r="A67" s="47" t="s">
        <v>240</v>
      </c>
      <c r="B67" s="47">
        <v>517</v>
      </c>
      <c r="C67" s="47" t="s">
        <v>96</v>
      </c>
      <c r="D67" s="47" t="s">
        <v>1009</v>
      </c>
      <c r="E67" s="47" t="s">
        <v>1008</v>
      </c>
      <c r="F67" s="47" t="s">
        <v>4</v>
      </c>
      <c r="G67" s="47"/>
      <c r="H67" s="48" t="s">
        <v>1007</v>
      </c>
      <c r="I67" s="47" t="s">
        <v>835</v>
      </c>
      <c r="J67" s="47" t="s">
        <v>202</v>
      </c>
      <c r="K67" s="47"/>
      <c r="L67" s="47">
        <v>0</v>
      </c>
      <c r="M67" s="47" t="s">
        <v>1006</v>
      </c>
      <c r="N67" s="47" t="s">
        <v>1005</v>
      </c>
      <c r="O67" s="47" t="s">
        <v>17</v>
      </c>
      <c r="P67" s="47" t="s">
        <v>24</v>
      </c>
      <c r="Q67" s="1" t="s">
        <v>1004</v>
      </c>
      <c r="R67" s="1" t="s">
        <v>1003</v>
      </c>
      <c r="S67" s="47" t="s">
        <v>17</v>
      </c>
      <c r="T67" s="49">
        <v>0</v>
      </c>
      <c r="U67" s="47">
        <v>126</v>
      </c>
      <c r="V67" s="47"/>
    </row>
    <row r="68" spans="1:22" ht="38.25" customHeight="1" thickBot="1" x14ac:dyDescent="0.3">
      <c r="A68" s="41"/>
      <c r="B68" s="41"/>
      <c r="C68" s="41"/>
      <c r="D68" s="41"/>
      <c r="E68" s="41"/>
      <c r="F68" s="41"/>
      <c r="G68" s="41"/>
      <c r="H68" s="43"/>
      <c r="I68" s="41"/>
      <c r="J68" s="41"/>
      <c r="K68" s="41"/>
      <c r="L68" s="41"/>
      <c r="M68" s="41"/>
      <c r="N68" s="41"/>
      <c r="O68" s="41"/>
      <c r="P68" s="41"/>
      <c r="Q68" s="1" t="s">
        <v>1002</v>
      </c>
      <c r="R68" s="1" t="s">
        <v>1001</v>
      </c>
      <c r="S68" s="41"/>
      <c r="T68" s="45"/>
      <c r="U68" s="41"/>
      <c r="V68" s="41"/>
    </row>
    <row r="69" spans="1:22" ht="38.25" customHeight="1" thickBot="1" x14ac:dyDescent="0.3">
      <c r="A69" s="41"/>
      <c r="B69" s="41"/>
      <c r="C69" s="41"/>
      <c r="D69" s="41"/>
      <c r="E69" s="41"/>
      <c r="F69" s="41"/>
      <c r="G69" s="41"/>
      <c r="H69" s="43"/>
      <c r="I69" s="41"/>
      <c r="J69" s="41"/>
      <c r="K69" s="41"/>
      <c r="L69" s="41"/>
      <c r="M69" s="41"/>
      <c r="N69" s="41"/>
      <c r="O69" s="41"/>
      <c r="P69" s="41"/>
      <c r="Q69" s="1" t="s">
        <v>1000</v>
      </c>
      <c r="R69" s="1" t="s">
        <v>902</v>
      </c>
      <c r="S69" s="41"/>
      <c r="T69" s="45"/>
      <c r="U69" s="41"/>
      <c r="V69" s="41"/>
    </row>
    <row r="70" spans="1:22" ht="38.25" customHeight="1" thickBot="1" x14ac:dyDescent="0.3">
      <c r="A70" s="41"/>
      <c r="B70" s="41"/>
      <c r="C70" s="41"/>
      <c r="D70" s="41"/>
      <c r="E70" s="41"/>
      <c r="F70" s="41"/>
      <c r="G70" s="41"/>
      <c r="H70" s="43"/>
      <c r="I70" s="41"/>
      <c r="J70" s="41"/>
      <c r="K70" s="41"/>
      <c r="L70" s="41"/>
      <c r="M70" s="41"/>
      <c r="N70" s="41"/>
      <c r="O70" s="41"/>
      <c r="P70" s="41"/>
      <c r="Q70" s="1" t="s">
        <v>999</v>
      </c>
      <c r="R70" s="1" t="s">
        <v>852</v>
      </c>
      <c r="S70" s="41"/>
      <c r="T70" s="45"/>
      <c r="U70" s="41"/>
      <c r="V70" s="41"/>
    </row>
    <row r="71" spans="1:22" ht="38.25" customHeight="1" thickBot="1" x14ac:dyDescent="0.3">
      <c r="A71" s="41"/>
      <c r="B71" s="41"/>
      <c r="C71" s="41"/>
      <c r="D71" s="41"/>
      <c r="E71" s="41"/>
      <c r="F71" s="41"/>
      <c r="G71" s="41"/>
      <c r="H71" s="43"/>
      <c r="I71" s="41"/>
      <c r="J71" s="41"/>
      <c r="K71" s="41"/>
      <c r="L71" s="41"/>
      <c r="M71" s="41"/>
      <c r="N71" s="41"/>
      <c r="O71" s="41"/>
      <c r="P71" s="41"/>
      <c r="Q71" s="1" t="s">
        <v>921</v>
      </c>
      <c r="R71" s="1" t="s">
        <v>870</v>
      </c>
      <c r="S71" s="41"/>
      <c r="T71" s="45"/>
      <c r="U71" s="41"/>
      <c r="V71" s="41"/>
    </row>
    <row r="72" spans="1:22" ht="38.25" customHeight="1" thickBot="1" x14ac:dyDescent="0.3">
      <c r="A72" s="41"/>
      <c r="B72" s="41"/>
      <c r="C72" s="41"/>
      <c r="D72" s="41"/>
      <c r="E72" s="41"/>
      <c r="F72" s="41"/>
      <c r="G72" s="41"/>
      <c r="H72" s="43"/>
      <c r="I72" s="41"/>
      <c r="J72" s="41"/>
      <c r="K72" s="41"/>
      <c r="L72" s="41"/>
      <c r="M72" s="41"/>
      <c r="N72" s="41"/>
      <c r="O72" s="41"/>
      <c r="P72" s="41"/>
      <c r="Q72" s="1" t="s">
        <v>998</v>
      </c>
      <c r="R72" s="1" t="s">
        <v>953</v>
      </c>
      <c r="S72" s="41"/>
      <c r="T72" s="45"/>
      <c r="U72" s="41"/>
      <c r="V72" s="41"/>
    </row>
    <row r="73" spans="1:22" ht="38.25" customHeight="1" thickBot="1" x14ac:dyDescent="0.3">
      <c r="A73" s="41"/>
      <c r="B73" s="41"/>
      <c r="C73" s="41"/>
      <c r="D73" s="41"/>
      <c r="E73" s="41"/>
      <c r="F73" s="41"/>
      <c r="G73" s="41"/>
      <c r="H73" s="43"/>
      <c r="I73" s="41"/>
      <c r="J73" s="41"/>
      <c r="K73" s="41"/>
      <c r="L73" s="41"/>
      <c r="M73" s="41"/>
      <c r="N73" s="41"/>
      <c r="O73" s="41"/>
      <c r="P73" s="41"/>
      <c r="Q73" s="1" t="s">
        <v>997</v>
      </c>
      <c r="R73" s="1" t="s">
        <v>917</v>
      </c>
      <c r="S73" s="41"/>
      <c r="T73" s="45"/>
      <c r="U73" s="41"/>
      <c r="V73" s="41"/>
    </row>
    <row r="74" spans="1:22" ht="38.25" customHeight="1" thickBot="1" x14ac:dyDescent="0.3">
      <c r="A74" s="41"/>
      <c r="B74" s="41"/>
      <c r="C74" s="41"/>
      <c r="D74" s="41"/>
      <c r="E74" s="41"/>
      <c r="F74" s="41"/>
      <c r="G74" s="41"/>
      <c r="H74" s="43"/>
      <c r="I74" s="41"/>
      <c r="J74" s="41"/>
      <c r="K74" s="41"/>
      <c r="L74" s="41"/>
      <c r="M74" s="41"/>
      <c r="N74" s="41"/>
      <c r="O74" s="41"/>
      <c r="P74" s="41"/>
      <c r="Q74" s="1" t="s">
        <v>996</v>
      </c>
      <c r="R74" s="1" t="s">
        <v>786</v>
      </c>
      <c r="S74" s="41"/>
      <c r="T74" s="45"/>
      <c r="U74" s="41"/>
      <c r="V74" s="41"/>
    </row>
    <row r="75" spans="1:22" ht="38.25" customHeight="1" thickBot="1" x14ac:dyDescent="0.3">
      <c r="A75" s="41"/>
      <c r="B75" s="41"/>
      <c r="C75" s="41"/>
      <c r="D75" s="41"/>
      <c r="E75" s="41"/>
      <c r="F75" s="41"/>
      <c r="G75" s="41"/>
      <c r="H75" s="43"/>
      <c r="I75" s="41"/>
      <c r="J75" s="41"/>
      <c r="K75" s="41"/>
      <c r="L75" s="41"/>
      <c r="M75" s="41"/>
      <c r="N75" s="41"/>
      <c r="O75" s="41"/>
      <c r="P75" s="41"/>
      <c r="Q75" s="1" t="s">
        <v>995</v>
      </c>
      <c r="R75" s="1" t="s">
        <v>762</v>
      </c>
      <c r="S75" s="41"/>
      <c r="T75" s="45"/>
      <c r="U75" s="41"/>
      <c r="V75" s="41"/>
    </row>
    <row r="76" spans="1:22" ht="38.25" customHeight="1" thickBot="1" x14ac:dyDescent="0.3">
      <c r="A76" s="41"/>
      <c r="B76" s="41"/>
      <c r="C76" s="41"/>
      <c r="D76" s="41"/>
      <c r="E76" s="41"/>
      <c r="F76" s="41"/>
      <c r="G76" s="41"/>
      <c r="H76" s="43"/>
      <c r="I76" s="41"/>
      <c r="J76" s="41"/>
      <c r="K76" s="41"/>
      <c r="L76" s="41"/>
      <c r="M76" s="41"/>
      <c r="N76" s="41"/>
      <c r="O76" s="41"/>
      <c r="P76" s="41"/>
      <c r="Q76" s="1" t="s">
        <v>994</v>
      </c>
      <c r="R76" s="1" t="s">
        <v>762</v>
      </c>
      <c r="S76" s="41"/>
      <c r="T76" s="45"/>
      <c r="U76" s="41"/>
      <c r="V76" s="41"/>
    </row>
    <row r="77" spans="1:22" ht="38.25" customHeight="1" thickBot="1" x14ac:dyDescent="0.3">
      <c r="A77" s="41"/>
      <c r="B77" s="41"/>
      <c r="C77" s="41"/>
      <c r="D77" s="41"/>
      <c r="E77" s="41"/>
      <c r="F77" s="41"/>
      <c r="G77" s="41"/>
      <c r="H77" s="43"/>
      <c r="I77" s="41"/>
      <c r="J77" s="41"/>
      <c r="K77" s="41"/>
      <c r="L77" s="41"/>
      <c r="M77" s="41"/>
      <c r="N77" s="41"/>
      <c r="O77" s="41"/>
      <c r="P77" s="41"/>
      <c r="Q77" s="1" t="s">
        <v>993</v>
      </c>
      <c r="R77" s="1" t="s">
        <v>762</v>
      </c>
      <c r="S77" s="41"/>
      <c r="T77" s="45"/>
      <c r="U77" s="41"/>
      <c r="V77" s="41"/>
    </row>
    <row r="78" spans="1:22" ht="38.25" customHeight="1" thickBot="1" x14ac:dyDescent="0.3">
      <c r="A78" s="41"/>
      <c r="B78" s="41"/>
      <c r="C78" s="41"/>
      <c r="D78" s="41"/>
      <c r="E78" s="41"/>
      <c r="F78" s="41"/>
      <c r="G78" s="41"/>
      <c r="H78" s="43"/>
      <c r="I78" s="41"/>
      <c r="J78" s="41"/>
      <c r="K78" s="41"/>
      <c r="L78" s="41"/>
      <c r="M78" s="41"/>
      <c r="N78" s="41"/>
      <c r="O78" s="41"/>
      <c r="P78" s="41"/>
      <c r="Q78" s="1" t="s">
        <v>993</v>
      </c>
      <c r="R78" s="1" t="s">
        <v>762</v>
      </c>
      <c r="S78" s="41"/>
      <c r="T78" s="45"/>
      <c r="U78" s="41"/>
      <c r="V78" s="41"/>
    </row>
    <row r="79" spans="1:22" ht="38.25" customHeight="1" thickBot="1" x14ac:dyDescent="0.3">
      <c r="A79" s="41"/>
      <c r="B79" s="41"/>
      <c r="C79" s="41"/>
      <c r="D79" s="41"/>
      <c r="E79" s="41"/>
      <c r="F79" s="41"/>
      <c r="G79" s="41"/>
      <c r="H79" s="43"/>
      <c r="I79" s="41"/>
      <c r="J79" s="41"/>
      <c r="K79" s="41"/>
      <c r="L79" s="41"/>
      <c r="M79" s="41"/>
      <c r="N79" s="41"/>
      <c r="O79" s="41"/>
      <c r="P79" s="41"/>
      <c r="Q79" s="1" t="s">
        <v>992</v>
      </c>
      <c r="R79" s="1" t="s">
        <v>762</v>
      </c>
      <c r="S79" s="41"/>
      <c r="T79" s="45"/>
      <c r="U79" s="41"/>
      <c r="V79" s="41"/>
    </row>
    <row r="80" spans="1:22" ht="38.25" customHeight="1" thickBot="1" x14ac:dyDescent="0.3">
      <c r="A80" s="41"/>
      <c r="B80" s="41"/>
      <c r="C80" s="41"/>
      <c r="D80" s="41"/>
      <c r="E80" s="41"/>
      <c r="F80" s="41"/>
      <c r="G80" s="41"/>
      <c r="H80" s="43"/>
      <c r="I80" s="41"/>
      <c r="J80" s="41"/>
      <c r="K80" s="41"/>
      <c r="L80" s="41"/>
      <c r="M80" s="41"/>
      <c r="N80" s="41"/>
      <c r="O80" s="41"/>
      <c r="P80" s="41"/>
      <c r="Q80" s="1" t="s">
        <v>991</v>
      </c>
      <c r="R80" s="1" t="s">
        <v>784</v>
      </c>
      <c r="S80" s="41"/>
      <c r="T80" s="45"/>
      <c r="U80" s="41"/>
      <c r="V80" s="41"/>
    </row>
    <row r="81" spans="1:22" ht="38.25" customHeight="1" thickBot="1" x14ac:dyDescent="0.3">
      <c r="A81" s="41"/>
      <c r="B81" s="41"/>
      <c r="C81" s="41"/>
      <c r="D81" s="41"/>
      <c r="E81" s="41"/>
      <c r="F81" s="41"/>
      <c r="G81" s="41"/>
      <c r="H81" s="43"/>
      <c r="I81" s="41"/>
      <c r="J81" s="41"/>
      <c r="K81" s="41"/>
      <c r="L81" s="41"/>
      <c r="M81" s="41"/>
      <c r="N81" s="41"/>
      <c r="O81" s="41"/>
      <c r="P81" s="41"/>
      <c r="Q81" s="1" t="s">
        <v>990</v>
      </c>
      <c r="R81" s="1" t="s">
        <v>989</v>
      </c>
      <c r="S81" s="41"/>
      <c r="T81" s="45"/>
      <c r="U81" s="41"/>
      <c r="V81" s="41"/>
    </row>
    <row r="82" spans="1:22" ht="38.25" customHeight="1" thickBot="1" x14ac:dyDescent="0.3">
      <c r="A82" s="41"/>
      <c r="B82" s="41"/>
      <c r="C82" s="41"/>
      <c r="D82" s="41"/>
      <c r="E82" s="41"/>
      <c r="F82" s="41"/>
      <c r="G82" s="41"/>
      <c r="H82" s="43"/>
      <c r="I82" s="41"/>
      <c r="J82" s="41"/>
      <c r="K82" s="41"/>
      <c r="L82" s="41"/>
      <c r="M82" s="41"/>
      <c r="N82" s="41"/>
      <c r="O82" s="41"/>
      <c r="P82" s="41"/>
      <c r="Q82" s="1" t="s">
        <v>988</v>
      </c>
      <c r="R82" s="1" t="s">
        <v>827</v>
      </c>
      <c r="S82" s="41"/>
      <c r="T82" s="45"/>
      <c r="U82" s="41"/>
      <c r="V82" s="41"/>
    </row>
    <row r="83" spans="1:22" ht="38.25" customHeight="1" thickBot="1" x14ac:dyDescent="0.3">
      <c r="A83" s="41"/>
      <c r="B83" s="41"/>
      <c r="C83" s="41"/>
      <c r="D83" s="41"/>
      <c r="E83" s="41"/>
      <c r="F83" s="41"/>
      <c r="G83" s="41"/>
      <c r="H83" s="43"/>
      <c r="I83" s="41"/>
      <c r="J83" s="41"/>
      <c r="K83" s="41"/>
      <c r="L83" s="41"/>
      <c r="M83" s="41"/>
      <c r="N83" s="41"/>
      <c r="O83" s="41"/>
      <c r="P83" s="41"/>
      <c r="Q83" s="1" t="s">
        <v>987</v>
      </c>
      <c r="R83" s="1" t="s">
        <v>827</v>
      </c>
      <c r="S83" s="41"/>
      <c r="T83" s="45"/>
      <c r="U83" s="41"/>
      <c r="V83" s="41"/>
    </row>
    <row r="84" spans="1:22" ht="38.25" customHeight="1" thickBot="1" x14ac:dyDescent="0.3">
      <c r="A84" s="41"/>
      <c r="B84" s="41"/>
      <c r="C84" s="41"/>
      <c r="D84" s="41"/>
      <c r="E84" s="41"/>
      <c r="F84" s="41"/>
      <c r="G84" s="41"/>
      <c r="H84" s="43"/>
      <c r="I84" s="41"/>
      <c r="J84" s="41"/>
      <c r="K84" s="41"/>
      <c r="L84" s="41"/>
      <c r="M84" s="41"/>
      <c r="N84" s="41"/>
      <c r="O84" s="41"/>
      <c r="P84" s="41"/>
      <c r="Q84" s="1" t="s">
        <v>986</v>
      </c>
      <c r="R84" s="1" t="s">
        <v>827</v>
      </c>
      <c r="S84" s="41"/>
      <c r="T84" s="45"/>
      <c r="U84" s="41"/>
      <c r="V84" s="41"/>
    </row>
    <row r="85" spans="1:22" ht="38.25" customHeight="1" thickBot="1" x14ac:dyDescent="0.3">
      <c r="A85" s="41"/>
      <c r="B85" s="41"/>
      <c r="C85" s="41"/>
      <c r="D85" s="41"/>
      <c r="E85" s="41"/>
      <c r="F85" s="41"/>
      <c r="G85" s="41"/>
      <c r="H85" s="43"/>
      <c r="I85" s="41"/>
      <c r="J85" s="41"/>
      <c r="K85" s="41"/>
      <c r="L85" s="41"/>
      <c r="M85" s="41"/>
      <c r="N85" s="41"/>
      <c r="O85" s="41"/>
      <c r="P85" s="41"/>
      <c r="Q85" s="1" t="s">
        <v>985</v>
      </c>
      <c r="R85" s="1" t="s">
        <v>176</v>
      </c>
      <c r="S85" s="41"/>
      <c r="T85" s="45"/>
      <c r="U85" s="41"/>
      <c r="V85" s="41"/>
    </row>
    <row r="86" spans="1:22" ht="38.25" customHeight="1" thickBot="1" x14ac:dyDescent="0.3">
      <c r="A86" s="41"/>
      <c r="B86" s="41"/>
      <c r="C86" s="41"/>
      <c r="D86" s="41"/>
      <c r="E86" s="41"/>
      <c r="F86" s="41"/>
      <c r="G86" s="41"/>
      <c r="H86" s="43"/>
      <c r="I86" s="41"/>
      <c r="J86" s="41"/>
      <c r="K86" s="41"/>
      <c r="L86" s="41"/>
      <c r="M86" s="41"/>
      <c r="N86" s="41"/>
      <c r="O86" s="41"/>
      <c r="P86" s="41"/>
      <c r="Q86" s="1" t="s">
        <v>825</v>
      </c>
      <c r="R86" s="1" t="s">
        <v>824</v>
      </c>
      <c r="S86" s="41"/>
      <c r="T86" s="45"/>
      <c r="U86" s="41"/>
      <c r="V86" s="41"/>
    </row>
    <row r="87" spans="1:22" ht="38.25" customHeight="1" thickBot="1" x14ac:dyDescent="0.3">
      <c r="A87" s="41"/>
      <c r="B87" s="41"/>
      <c r="C87" s="41"/>
      <c r="D87" s="41"/>
      <c r="E87" s="41"/>
      <c r="F87" s="41"/>
      <c r="G87" s="41"/>
      <c r="H87" s="43"/>
      <c r="I87" s="41"/>
      <c r="J87" s="41"/>
      <c r="K87" s="41"/>
      <c r="L87" s="41"/>
      <c r="M87" s="41"/>
      <c r="N87" s="41"/>
      <c r="O87" s="41"/>
      <c r="P87" s="41"/>
      <c r="Q87" s="1" t="s">
        <v>823</v>
      </c>
      <c r="R87" s="1" t="s">
        <v>822</v>
      </c>
      <c r="S87" s="41"/>
      <c r="T87" s="45"/>
      <c r="U87" s="41"/>
      <c r="V87" s="41"/>
    </row>
    <row r="88" spans="1:22" ht="38.25" customHeight="1" thickBot="1" x14ac:dyDescent="0.3">
      <c r="A88" s="41"/>
      <c r="B88" s="41"/>
      <c r="C88" s="41"/>
      <c r="D88" s="41"/>
      <c r="E88" s="41"/>
      <c r="F88" s="41"/>
      <c r="G88" s="41"/>
      <c r="H88" s="43"/>
      <c r="I88" s="41"/>
      <c r="J88" s="41"/>
      <c r="K88" s="41"/>
      <c r="L88" s="41"/>
      <c r="M88" s="41"/>
      <c r="N88" s="41"/>
      <c r="O88" s="41"/>
      <c r="P88" s="41"/>
      <c r="Q88" s="1" t="s">
        <v>821</v>
      </c>
      <c r="R88" s="1" t="s">
        <v>771</v>
      </c>
      <c r="S88" s="41"/>
      <c r="T88" s="45"/>
      <c r="U88" s="41"/>
      <c r="V88" s="41"/>
    </row>
    <row r="89" spans="1:22" ht="38.25" customHeight="1" thickBot="1" x14ac:dyDescent="0.3">
      <c r="A89" s="42"/>
      <c r="B89" s="42"/>
      <c r="C89" s="42"/>
      <c r="D89" s="42"/>
      <c r="E89" s="42"/>
      <c r="F89" s="42"/>
      <c r="G89" s="42"/>
      <c r="H89" s="44"/>
      <c r="I89" s="42"/>
      <c r="J89" s="42"/>
      <c r="K89" s="42"/>
      <c r="L89" s="42"/>
      <c r="M89" s="42"/>
      <c r="N89" s="42"/>
      <c r="O89" s="42"/>
      <c r="P89" s="42"/>
      <c r="Q89" s="1" t="s">
        <v>984</v>
      </c>
      <c r="R89" s="1" t="s">
        <v>819</v>
      </c>
      <c r="S89" s="42"/>
      <c r="T89" s="46"/>
      <c r="U89" s="42"/>
      <c r="V89" s="42"/>
    </row>
    <row r="90" spans="1:22" ht="38.25" customHeight="1" thickBot="1" x14ac:dyDescent="0.3">
      <c r="A90" s="47" t="s">
        <v>208</v>
      </c>
      <c r="B90" s="47">
        <v>555</v>
      </c>
      <c r="C90" s="47" t="s">
        <v>96</v>
      </c>
      <c r="D90" s="47" t="s">
        <v>904</v>
      </c>
      <c r="E90" s="47" t="s">
        <v>938</v>
      </c>
      <c r="F90" s="47" t="s">
        <v>4</v>
      </c>
      <c r="G90" s="47"/>
      <c r="H90" s="48" t="s">
        <v>983</v>
      </c>
      <c r="I90" s="47" t="s">
        <v>835</v>
      </c>
      <c r="J90" s="47" t="s">
        <v>202</v>
      </c>
      <c r="K90" s="47"/>
      <c r="L90" s="47">
        <v>0</v>
      </c>
      <c r="M90" s="47" t="s">
        <v>982</v>
      </c>
      <c r="N90" s="47" t="s">
        <v>904</v>
      </c>
      <c r="O90" s="47" t="s">
        <v>17</v>
      </c>
      <c r="P90" s="47" t="s">
        <v>24</v>
      </c>
      <c r="Q90" s="1" t="s">
        <v>956</v>
      </c>
      <c r="R90" s="1" t="s">
        <v>902</v>
      </c>
      <c r="S90" s="47" t="s">
        <v>17</v>
      </c>
      <c r="T90" s="49">
        <v>0</v>
      </c>
      <c r="U90" s="47">
        <v>126</v>
      </c>
      <c r="V90" s="47"/>
    </row>
    <row r="91" spans="1:22" ht="38.25" customHeight="1" thickBot="1" x14ac:dyDescent="0.3">
      <c r="A91" s="41"/>
      <c r="B91" s="41"/>
      <c r="C91" s="41"/>
      <c r="D91" s="41"/>
      <c r="E91" s="41"/>
      <c r="F91" s="41"/>
      <c r="G91" s="41"/>
      <c r="H91" s="43"/>
      <c r="I91" s="41"/>
      <c r="J91" s="41"/>
      <c r="K91" s="41"/>
      <c r="L91" s="41"/>
      <c r="M91" s="41"/>
      <c r="N91" s="41"/>
      <c r="O91" s="41"/>
      <c r="P91" s="41"/>
      <c r="Q91" s="1" t="s">
        <v>945</v>
      </c>
      <c r="R91" s="1" t="s">
        <v>852</v>
      </c>
      <c r="S91" s="41"/>
      <c r="T91" s="45"/>
      <c r="U91" s="41"/>
      <c r="V91" s="41"/>
    </row>
    <row r="92" spans="1:22" ht="38.25" customHeight="1" thickBot="1" x14ac:dyDescent="0.3">
      <c r="A92" s="41"/>
      <c r="B92" s="41"/>
      <c r="C92" s="41"/>
      <c r="D92" s="41"/>
      <c r="E92" s="41"/>
      <c r="F92" s="41"/>
      <c r="G92" s="41"/>
      <c r="H92" s="43"/>
      <c r="I92" s="41"/>
      <c r="J92" s="41"/>
      <c r="K92" s="41"/>
      <c r="L92" s="41"/>
      <c r="M92" s="41"/>
      <c r="N92" s="41"/>
      <c r="O92" s="41"/>
      <c r="P92" s="41"/>
      <c r="Q92" s="1" t="s">
        <v>978</v>
      </c>
      <c r="R92" s="1" t="s">
        <v>922</v>
      </c>
      <c r="S92" s="41"/>
      <c r="T92" s="45"/>
      <c r="U92" s="41"/>
      <c r="V92" s="41"/>
    </row>
    <row r="93" spans="1:22" ht="38.25" customHeight="1" thickBot="1" x14ac:dyDescent="0.3">
      <c r="A93" s="41"/>
      <c r="B93" s="41"/>
      <c r="C93" s="41"/>
      <c r="D93" s="41"/>
      <c r="E93" s="41"/>
      <c r="F93" s="41"/>
      <c r="G93" s="41"/>
      <c r="H93" s="43"/>
      <c r="I93" s="41"/>
      <c r="J93" s="41"/>
      <c r="K93" s="41"/>
      <c r="L93" s="41"/>
      <c r="M93" s="41"/>
      <c r="N93" s="41"/>
      <c r="O93" s="41"/>
      <c r="P93" s="41"/>
      <c r="Q93" s="1" t="s">
        <v>921</v>
      </c>
      <c r="R93" s="1" t="s">
        <v>870</v>
      </c>
      <c r="S93" s="41"/>
      <c r="T93" s="45"/>
      <c r="U93" s="41"/>
      <c r="V93" s="41"/>
    </row>
    <row r="94" spans="1:22" ht="38.25" customHeight="1" thickBot="1" x14ac:dyDescent="0.3">
      <c r="A94" s="41"/>
      <c r="B94" s="41"/>
      <c r="C94" s="41"/>
      <c r="D94" s="41"/>
      <c r="E94" s="41"/>
      <c r="F94" s="41"/>
      <c r="G94" s="41"/>
      <c r="H94" s="43"/>
      <c r="I94" s="41"/>
      <c r="J94" s="41"/>
      <c r="K94" s="41"/>
      <c r="L94" s="41"/>
      <c r="M94" s="41"/>
      <c r="N94" s="41"/>
      <c r="O94" s="41"/>
      <c r="P94" s="41"/>
      <c r="Q94" s="1" t="s">
        <v>967</v>
      </c>
      <c r="R94" s="1" t="s">
        <v>919</v>
      </c>
      <c r="S94" s="41"/>
      <c r="T94" s="45"/>
      <c r="U94" s="41"/>
      <c r="V94" s="41"/>
    </row>
    <row r="95" spans="1:22" ht="38.25" customHeight="1" thickBot="1" x14ac:dyDescent="0.3">
      <c r="A95" s="41"/>
      <c r="B95" s="41"/>
      <c r="C95" s="41"/>
      <c r="D95" s="41"/>
      <c r="E95" s="41"/>
      <c r="F95" s="41"/>
      <c r="G95" s="41"/>
      <c r="H95" s="43"/>
      <c r="I95" s="41"/>
      <c r="J95" s="41"/>
      <c r="K95" s="41"/>
      <c r="L95" s="41"/>
      <c r="M95" s="41"/>
      <c r="N95" s="41"/>
      <c r="O95" s="41"/>
      <c r="P95" s="41"/>
      <c r="Q95" s="1" t="s">
        <v>981</v>
      </c>
      <c r="R95" s="1" t="s">
        <v>919</v>
      </c>
      <c r="S95" s="41"/>
      <c r="T95" s="45"/>
      <c r="U95" s="41"/>
      <c r="V95" s="41"/>
    </row>
    <row r="96" spans="1:22" ht="38.25" customHeight="1" thickBot="1" x14ac:dyDescent="0.3">
      <c r="A96" s="41"/>
      <c r="B96" s="41"/>
      <c r="C96" s="41"/>
      <c r="D96" s="41"/>
      <c r="E96" s="41"/>
      <c r="F96" s="41"/>
      <c r="G96" s="41"/>
      <c r="H96" s="43"/>
      <c r="I96" s="41"/>
      <c r="J96" s="41"/>
      <c r="K96" s="41"/>
      <c r="L96" s="41"/>
      <c r="M96" s="41"/>
      <c r="N96" s="41"/>
      <c r="O96" s="41"/>
      <c r="P96" s="41"/>
      <c r="Q96" s="1" t="s">
        <v>918</v>
      </c>
      <c r="R96" s="1" t="s">
        <v>917</v>
      </c>
      <c r="S96" s="41"/>
      <c r="T96" s="45"/>
      <c r="U96" s="41"/>
      <c r="V96" s="41"/>
    </row>
    <row r="97" spans="1:22" ht="38.25" customHeight="1" thickBot="1" x14ac:dyDescent="0.3">
      <c r="A97" s="41"/>
      <c r="B97" s="41"/>
      <c r="C97" s="41"/>
      <c r="D97" s="41"/>
      <c r="E97" s="41"/>
      <c r="F97" s="41"/>
      <c r="G97" s="41"/>
      <c r="H97" s="43"/>
      <c r="I97" s="41"/>
      <c r="J97" s="41"/>
      <c r="K97" s="41"/>
      <c r="L97" s="41"/>
      <c r="M97" s="41"/>
      <c r="N97" s="41"/>
      <c r="O97" s="41"/>
      <c r="P97" s="41"/>
      <c r="Q97" s="1" t="s">
        <v>951</v>
      </c>
      <c r="R97" s="1" t="s">
        <v>784</v>
      </c>
      <c r="S97" s="41"/>
      <c r="T97" s="45"/>
      <c r="U97" s="41"/>
      <c r="V97" s="41"/>
    </row>
    <row r="98" spans="1:22" ht="38.25" customHeight="1" thickBot="1" x14ac:dyDescent="0.3">
      <c r="A98" s="41"/>
      <c r="B98" s="41"/>
      <c r="C98" s="41"/>
      <c r="D98" s="41"/>
      <c r="E98" s="41"/>
      <c r="F98" s="41"/>
      <c r="G98" s="41"/>
      <c r="H98" s="43"/>
      <c r="I98" s="41"/>
      <c r="J98" s="41"/>
      <c r="K98" s="41"/>
      <c r="L98" s="41"/>
      <c r="M98" s="41"/>
      <c r="N98" s="41"/>
      <c r="O98" s="41"/>
      <c r="P98" s="41"/>
      <c r="Q98" s="1" t="s">
        <v>914</v>
      </c>
      <c r="R98" s="1" t="s">
        <v>913</v>
      </c>
      <c r="S98" s="41"/>
      <c r="T98" s="45"/>
      <c r="U98" s="41"/>
      <c r="V98" s="41"/>
    </row>
    <row r="99" spans="1:22" ht="38.25" customHeight="1" thickBot="1" x14ac:dyDescent="0.3">
      <c r="A99" s="41"/>
      <c r="B99" s="41"/>
      <c r="C99" s="41"/>
      <c r="D99" s="41"/>
      <c r="E99" s="41"/>
      <c r="F99" s="41"/>
      <c r="G99" s="41"/>
      <c r="H99" s="43"/>
      <c r="I99" s="41"/>
      <c r="J99" s="41"/>
      <c r="K99" s="41"/>
      <c r="L99" s="41"/>
      <c r="M99" s="41"/>
      <c r="N99" s="41"/>
      <c r="O99" s="41"/>
      <c r="P99" s="41"/>
      <c r="Q99" s="1" t="s">
        <v>976</v>
      </c>
      <c r="R99" s="1" t="s">
        <v>827</v>
      </c>
      <c r="S99" s="41"/>
      <c r="T99" s="45"/>
      <c r="U99" s="41"/>
      <c r="V99" s="41"/>
    </row>
    <row r="100" spans="1:22" ht="38.25" customHeight="1" thickBot="1" x14ac:dyDescent="0.3">
      <c r="A100" s="41"/>
      <c r="B100" s="41"/>
      <c r="C100" s="41"/>
      <c r="D100" s="41"/>
      <c r="E100" s="41"/>
      <c r="F100" s="41"/>
      <c r="G100" s="41"/>
      <c r="H100" s="43"/>
      <c r="I100" s="41"/>
      <c r="J100" s="41"/>
      <c r="K100" s="41"/>
      <c r="L100" s="41"/>
      <c r="M100" s="41"/>
      <c r="N100" s="41"/>
      <c r="O100" s="41"/>
      <c r="P100" s="41"/>
      <c r="Q100" s="1" t="s">
        <v>975</v>
      </c>
      <c r="R100" s="1" t="s">
        <v>961</v>
      </c>
      <c r="S100" s="41"/>
      <c r="T100" s="45"/>
      <c r="U100" s="41"/>
      <c r="V100" s="41"/>
    </row>
    <row r="101" spans="1:22" ht="38.25" customHeight="1" thickBot="1" x14ac:dyDescent="0.3">
      <c r="A101" s="41"/>
      <c r="B101" s="41"/>
      <c r="C101" s="41"/>
      <c r="D101" s="41"/>
      <c r="E101" s="41"/>
      <c r="F101" s="41"/>
      <c r="G101" s="41"/>
      <c r="H101" s="43"/>
      <c r="I101" s="41"/>
      <c r="J101" s="41"/>
      <c r="K101" s="41"/>
      <c r="L101" s="41"/>
      <c r="M101" s="41"/>
      <c r="N101" s="41"/>
      <c r="O101" s="41"/>
      <c r="P101" s="41"/>
      <c r="Q101" s="1" t="s">
        <v>974</v>
      </c>
      <c r="R101" s="1" t="s">
        <v>176</v>
      </c>
      <c r="S101" s="41"/>
      <c r="T101" s="45"/>
      <c r="U101" s="41"/>
      <c r="V101" s="41"/>
    </row>
    <row r="102" spans="1:22" ht="38.25" customHeight="1" thickBot="1" x14ac:dyDescent="0.3">
      <c r="A102" s="41"/>
      <c r="B102" s="41"/>
      <c r="C102" s="41"/>
      <c r="D102" s="41"/>
      <c r="E102" s="41"/>
      <c r="F102" s="41"/>
      <c r="G102" s="41"/>
      <c r="H102" s="43"/>
      <c r="I102" s="41"/>
      <c r="J102" s="41"/>
      <c r="K102" s="41"/>
      <c r="L102" s="41"/>
      <c r="M102" s="41"/>
      <c r="N102" s="41"/>
      <c r="O102" s="41"/>
      <c r="P102" s="41"/>
      <c r="Q102" s="1" t="s">
        <v>825</v>
      </c>
      <c r="R102" s="1" t="s">
        <v>824</v>
      </c>
      <c r="S102" s="41"/>
      <c r="T102" s="45"/>
      <c r="U102" s="41"/>
      <c r="V102" s="41"/>
    </row>
    <row r="103" spans="1:22" ht="38.25" customHeight="1" thickBot="1" x14ac:dyDescent="0.3">
      <c r="A103" s="41"/>
      <c r="B103" s="41"/>
      <c r="C103" s="41"/>
      <c r="D103" s="41"/>
      <c r="E103" s="41"/>
      <c r="F103" s="41"/>
      <c r="G103" s="41"/>
      <c r="H103" s="43"/>
      <c r="I103" s="41"/>
      <c r="J103" s="41"/>
      <c r="K103" s="41"/>
      <c r="L103" s="41"/>
      <c r="M103" s="41"/>
      <c r="N103" s="41"/>
      <c r="O103" s="41"/>
      <c r="P103" s="41"/>
      <c r="Q103" s="1" t="s">
        <v>823</v>
      </c>
      <c r="R103" s="1" t="s">
        <v>822</v>
      </c>
      <c r="S103" s="41"/>
      <c r="T103" s="45"/>
      <c r="U103" s="41"/>
      <c r="V103" s="41"/>
    </row>
    <row r="104" spans="1:22" ht="38.25" customHeight="1" thickBot="1" x14ac:dyDescent="0.3">
      <c r="A104" s="41"/>
      <c r="B104" s="41"/>
      <c r="C104" s="41"/>
      <c r="D104" s="41"/>
      <c r="E104" s="41"/>
      <c r="F104" s="41"/>
      <c r="G104" s="41"/>
      <c r="H104" s="43"/>
      <c r="I104" s="41"/>
      <c r="J104" s="41"/>
      <c r="K104" s="41"/>
      <c r="L104" s="41"/>
      <c r="M104" s="41"/>
      <c r="N104" s="41"/>
      <c r="O104" s="41"/>
      <c r="P104" s="41"/>
      <c r="Q104" s="1" t="s">
        <v>821</v>
      </c>
      <c r="R104" s="1" t="s">
        <v>771</v>
      </c>
      <c r="S104" s="41"/>
      <c r="T104" s="45"/>
      <c r="U104" s="41"/>
      <c r="V104" s="41"/>
    </row>
    <row r="105" spans="1:22" ht="38.25" customHeight="1" thickBot="1" x14ac:dyDescent="0.3">
      <c r="A105" s="41"/>
      <c r="B105" s="41"/>
      <c r="C105" s="41"/>
      <c r="D105" s="41"/>
      <c r="E105" s="41"/>
      <c r="F105" s="41"/>
      <c r="G105" s="41"/>
      <c r="H105" s="43"/>
      <c r="I105" s="41"/>
      <c r="J105" s="41"/>
      <c r="K105" s="41"/>
      <c r="L105" s="41"/>
      <c r="M105" s="42"/>
      <c r="N105" s="42"/>
      <c r="O105" s="42"/>
      <c r="P105" s="42"/>
      <c r="Q105" s="1" t="s">
        <v>980</v>
      </c>
      <c r="R105" s="1" t="s">
        <v>819</v>
      </c>
      <c r="S105" s="41"/>
      <c r="T105" s="45"/>
      <c r="U105" s="41"/>
      <c r="V105" s="41"/>
    </row>
    <row r="106" spans="1:22" ht="38.25" customHeight="1" thickBot="1" x14ac:dyDescent="0.3">
      <c r="A106" s="41"/>
      <c r="B106" s="41"/>
      <c r="C106" s="41"/>
      <c r="D106" s="41"/>
      <c r="E106" s="41"/>
      <c r="F106" s="41"/>
      <c r="G106" s="41"/>
      <c r="H106" s="43"/>
      <c r="I106" s="41"/>
      <c r="J106" s="41"/>
      <c r="K106" s="41"/>
      <c r="L106" s="41"/>
      <c r="M106" s="47" t="s">
        <v>979</v>
      </c>
      <c r="N106" s="47" t="s">
        <v>904</v>
      </c>
      <c r="O106" s="47" t="s">
        <v>17</v>
      </c>
      <c r="P106" s="47" t="s">
        <v>24</v>
      </c>
      <c r="Q106" s="1" t="s">
        <v>946</v>
      </c>
      <c r="R106" s="1" t="s">
        <v>902</v>
      </c>
      <c r="S106" s="41"/>
      <c r="T106" s="45"/>
      <c r="U106" s="41"/>
      <c r="V106" s="41"/>
    </row>
    <row r="107" spans="1:22" ht="38.25" customHeight="1" thickBot="1" x14ac:dyDescent="0.3">
      <c r="A107" s="41"/>
      <c r="B107" s="41"/>
      <c r="C107" s="41"/>
      <c r="D107" s="41"/>
      <c r="E107" s="41"/>
      <c r="F107" s="41"/>
      <c r="G107" s="41"/>
      <c r="H107" s="43"/>
      <c r="I107" s="41"/>
      <c r="J107" s="41"/>
      <c r="K107" s="41"/>
      <c r="L107" s="41"/>
      <c r="M107" s="41"/>
      <c r="N107" s="41"/>
      <c r="O107" s="41"/>
      <c r="P107" s="41"/>
      <c r="Q107" s="1" t="s">
        <v>945</v>
      </c>
      <c r="R107" s="1" t="s">
        <v>852</v>
      </c>
      <c r="S107" s="41"/>
      <c r="T107" s="45"/>
      <c r="U107" s="41"/>
      <c r="V107" s="41"/>
    </row>
    <row r="108" spans="1:22" ht="38.25" customHeight="1" thickBot="1" x14ac:dyDescent="0.3">
      <c r="A108" s="41"/>
      <c r="B108" s="41"/>
      <c r="C108" s="41"/>
      <c r="D108" s="41"/>
      <c r="E108" s="41"/>
      <c r="F108" s="41"/>
      <c r="G108" s="41"/>
      <c r="H108" s="43"/>
      <c r="I108" s="41"/>
      <c r="J108" s="41"/>
      <c r="K108" s="41"/>
      <c r="L108" s="41"/>
      <c r="M108" s="41"/>
      <c r="N108" s="41"/>
      <c r="O108" s="41"/>
      <c r="P108" s="41"/>
      <c r="Q108" s="1" t="s">
        <v>978</v>
      </c>
      <c r="R108" s="1" t="s">
        <v>922</v>
      </c>
      <c r="S108" s="41"/>
      <c r="T108" s="45"/>
      <c r="U108" s="41"/>
      <c r="V108" s="41"/>
    </row>
    <row r="109" spans="1:22" ht="38.25" customHeight="1" thickBot="1" x14ac:dyDescent="0.3">
      <c r="A109" s="41"/>
      <c r="B109" s="41"/>
      <c r="C109" s="41"/>
      <c r="D109" s="41"/>
      <c r="E109" s="41"/>
      <c r="F109" s="41"/>
      <c r="G109" s="41"/>
      <c r="H109" s="43"/>
      <c r="I109" s="41"/>
      <c r="J109" s="41"/>
      <c r="K109" s="41"/>
      <c r="L109" s="41"/>
      <c r="M109" s="41"/>
      <c r="N109" s="41"/>
      <c r="O109" s="41"/>
      <c r="P109" s="41"/>
      <c r="Q109" s="1" t="s">
        <v>921</v>
      </c>
      <c r="R109" s="1" t="s">
        <v>870</v>
      </c>
      <c r="S109" s="41"/>
      <c r="T109" s="45"/>
      <c r="U109" s="41"/>
      <c r="V109" s="41"/>
    </row>
    <row r="110" spans="1:22" ht="38.25" customHeight="1" thickBot="1" x14ac:dyDescent="0.3">
      <c r="A110" s="41"/>
      <c r="B110" s="41"/>
      <c r="C110" s="41"/>
      <c r="D110" s="41"/>
      <c r="E110" s="41"/>
      <c r="F110" s="41"/>
      <c r="G110" s="41"/>
      <c r="H110" s="43"/>
      <c r="I110" s="41"/>
      <c r="J110" s="41"/>
      <c r="K110" s="41"/>
      <c r="L110" s="41"/>
      <c r="M110" s="41"/>
      <c r="N110" s="41"/>
      <c r="O110" s="41"/>
      <c r="P110" s="41"/>
      <c r="Q110" s="1" t="s">
        <v>977</v>
      </c>
      <c r="R110" s="1" t="s">
        <v>919</v>
      </c>
      <c r="S110" s="41"/>
      <c r="T110" s="45"/>
      <c r="U110" s="41"/>
      <c r="V110" s="41"/>
    </row>
    <row r="111" spans="1:22" ht="38.25" customHeight="1" thickBot="1" x14ac:dyDescent="0.3">
      <c r="A111" s="41"/>
      <c r="B111" s="41"/>
      <c r="C111" s="41"/>
      <c r="D111" s="41"/>
      <c r="E111" s="41"/>
      <c r="F111" s="41"/>
      <c r="G111" s="41"/>
      <c r="H111" s="43"/>
      <c r="I111" s="41"/>
      <c r="J111" s="41"/>
      <c r="K111" s="41"/>
      <c r="L111" s="41"/>
      <c r="M111" s="41"/>
      <c r="N111" s="41"/>
      <c r="O111" s="41"/>
      <c r="P111" s="41"/>
      <c r="Q111" s="1" t="s">
        <v>918</v>
      </c>
      <c r="R111" s="1" t="s">
        <v>917</v>
      </c>
      <c r="S111" s="41"/>
      <c r="T111" s="45"/>
      <c r="U111" s="41"/>
      <c r="V111" s="41"/>
    </row>
    <row r="112" spans="1:22" ht="38.25" customHeight="1" thickBot="1" x14ac:dyDescent="0.3">
      <c r="A112" s="41"/>
      <c r="B112" s="41"/>
      <c r="C112" s="41"/>
      <c r="D112" s="41"/>
      <c r="E112" s="41"/>
      <c r="F112" s="41"/>
      <c r="G112" s="41"/>
      <c r="H112" s="43"/>
      <c r="I112" s="41"/>
      <c r="J112" s="41"/>
      <c r="K112" s="41"/>
      <c r="L112" s="41"/>
      <c r="M112" s="41"/>
      <c r="N112" s="41"/>
      <c r="O112" s="41"/>
      <c r="P112" s="41"/>
      <c r="Q112" s="1" t="s">
        <v>963</v>
      </c>
      <c r="R112" s="1" t="s">
        <v>784</v>
      </c>
      <c r="S112" s="41"/>
      <c r="T112" s="45"/>
      <c r="U112" s="41"/>
      <c r="V112" s="41"/>
    </row>
    <row r="113" spans="1:22" ht="38.25" customHeight="1" thickBot="1" x14ac:dyDescent="0.3">
      <c r="A113" s="41"/>
      <c r="B113" s="41"/>
      <c r="C113" s="41"/>
      <c r="D113" s="41"/>
      <c r="E113" s="41"/>
      <c r="F113" s="41"/>
      <c r="G113" s="41"/>
      <c r="H113" s="43"/>
      <c r="I113" s="41"/>
      <c r="J113" s="41"/>
      <c r="K113" s="41"/>
      <c r="L113" s="41"/>
      <c r="M113" s="41"/>
      <c r="N113" s="41"/>
      <c r="O113" s="41"/>
      <c r="P113" s="41"/>
      <c r="Q113" s="1" t="s">
        <v>914</v>
      </c>
      <c r="R113" s="1" t="s">
        <v>913</v>
      </c>
      <c r="S113" s="41"/>
      <c r="T113" s="45"/>
      <c r="U113" s="41"/>
      <c r="V113" s="41"/>
    </row>
    <row r="114" spans="1:22" ht="38.25" customHeight="1" thickBot="1" x14ac:dyDescent="0.3">
      <c r="A114" s="41"/>
      <c r="B114" s="41"/>
      <c r="C114" s="41"/>
      <c r="D114" s="41"/>
      <c r="E114" s="41"/>
      <c r="F114" s="41"/>
      <c r="G114" s="41"/>
      <c r="H114" s="43"/>
      <c r="I114" s="41"/>
      <c r="J114" s="41"/>
      <c r="K114" s="41"/>
      <c r="L114" s="41"/>
      <c r="M114" s="41"/>
      <c r="N114" s="41"/>
      <c r="O114" s="41"/>
      <c r="P114" s="41"/>
      <c r="Q114" s="1" t="s">
        <v>976</v>
      </c>
      <c r="R114" s="1" t="s">
        <v>827</v>
      </c>
      <c r="S114" s="41"/>
      <c r="T114" s="45"/>
      <c r="U114" s="41"/>
      <c r="V114" s="41"/>
    </row>
    <row r="115" spans="1:22" ht="38.25" customHeight="1" thickBot="1" x14ac:dyDescent="0.3">
      <c r="A115" s="41"/>
      <c r="B115" s="41"/>
      <c r="C115" s="41"/>
      <c r="D115" s="41"/>
      <c r="E115" s="41"/>
      <c r="F115" s="41"/>
      <c r="G115" s="41"/>
      <c r="H115" s="43"/>
      <c r="I115" s="41"/>
      <c r="J115" s="41"/>
      <c r="K115" s="41"/>
      <c r="L115" s="41"/>
      <c r="M115" s="41"/>
      <c r="N115" s="41"/>
      <c r="O115" s="41"/>
      <c r="P115" s="41"/>
      <c r="Q115" s="1" t="s">
        <v>975</v>
      </c>
      <c r="R115" s="1" t="s">
        <v>961</v>
      </c>
      <c r="S115" s="41"/>
      <c r="T115" s="45"/>
      <c r="U115" s="41"/>
      <c r="V115" s="41"/>
    </row>
    <row r="116" spans="1:22" ht="38.25" customHeight="1" thickBot="1" x14ac:dyDescent="0.3">
      <c r="A116" s="41"/>
      <c r="B116" s="41"/>
      <c r="C116" s="41"/>
      <c r="D116" s="41"/>
      <c r="E116" s="41"/>
      <c r="F116" s="41"/>
      <c r="G116" s="41"/>
      <c r="H116" s="43"/>
      <c r="I116" s="41"/>
      <c r="J116" s="41"/>
      <c r="K116" s="41"/>
      <c r="L116" s="41"/>
      <c r="M116" s="41"/>
      <c r="N116" s="41"/>
      <c r="O116" s="41"/>
      <c r="P116" s="41"/>
      <c r="Q116" s="1" t="s">
        <v>974</v>
      </c>
      <c r="R116" s="1" t="s">
        <v>176</v>
      </c>
      <c r="S116" s="41"/>
      <c r="T116" s="45"/>
      <c r="U116" s="41"/>
      <c r="V116" s="41"/>
    </row>
    <row r="117" spans="1:22" ht="38.25" customHeight="1" thickBot="1" x14ac:dyDescent="0.3">
      <c r="A117" s="41"/>
      <c r="B117" s="41"/>
      <c r="C117" s="41"/>
      <c r="D117" s="41"/>
      <c r="E117" s="41"/>
      <c r="F117" s="41"/>
      <c r="G117" s="41"/>
      <c r="H117" s="43"/>
      <c r="I117" s="41"/>
      <c r="J117" s="41"/>
      <c r="K117" s="41"/>
      <c r="L117" s="41"/>
      <c r="M117" s="41"/>
      <c r="N117" s="41"/>
      <c r="O117" s="41"/>
      <c r="P117" s="41"/>
      <c r="Q117" s="1" t="s">
        <v>825</v>
      </c>
      <c r="R117" s="1" t="s">
        <v>824</v>
      </c>
      <c r="S117" s="41"/>
      <c r="T117" s="45"/>
      <c r="U117" s="41"/>
      <c r="V117" s="41"/>
    </row>
    <row r="118" spans="1:22" ht="38.25" customHeight="1" thickBot="1" x14ac:dyDescent="0.3">
      <c r="A118" s="41"/>
      <c r="B118" s="41"/>
      <c r="C118" s="41"/>
      <c r="D118" s="41"/>
      <c r="E118" s="41"/>
      <c r="F118" s="41"/>
      <c r="G118" s="41"/>
      <c r="H118" s="43"/>
      <c r="I118" s="41"/>
      <c r="J118" s="41"/>
      <c r="K118" s="41"/>
      <c r="L118" s="41"/>
      <c r="M118" s="41"/>
      <c r="N118" s="41"/>
      <c r="O118" s="41"/>
      <c r="P118" s="41"/>
      <c r="Q118" s="1" t="s">
        <v>823</v>
      </c>
      <c r="R118" s="1" t="s">
        <v>822</v>
      </c>
      <c r="S118" s="41"/>
      <c r="T118" s="45"/>
      <c r="U118" s="41"/>
      <c r="V118" s="41"/>
    </row>
    <row r="119" spans="1:22" ht="38.25" customHeight="1" thickBot="1" x14ac:dyDescent="0.3">
      <c r="A119" s="41"/>
      <c r="B119" s="41"/>
      <c r="C119" s="41"/>
      <c r="D119" s="41"/>
      <c r="E119" s="41"/>
      <c r="F119" s="41"/>
      <c r="G119" s="41"/>
      <c r="H119" s="43"/>
      <c r="I119" s="41"/>
      <c r="J119" s="41"/>
      <c r="K119" s="41"/>
      <c r="L119" s="41"/>
      <c r="M119" s="41"/>
      <c r="N119" s="41"/>
      <c r="O119" s="41"/>
      <c r="P119" s="41"/>
      <c r="Q119" s="1" t="s">
        <v>821</v>
      </c>
      <c r="R119" s="1" t="s">
        <v>771</v>
      </c>
      <c r="S119" s="41"/>
      <c r="T119" s="45"/>
      <c r="U119" s="41"/>
      <c r="V119" s="41"/>
    </row>
    <row r="120" spans="1:22" ht="38.25" customHeight="1" thickBot="1" x14ac:dyDescent="0.3">
      <c r="A120" s="42"/>
      <c r="B120" s="42"/>
      <c r="C120" s="42"/>
      <c r="D120" s="42"/>
      <c r="E120" s="42"/>
      <c r="F120" s="42"/>
      <c r="G120" s="42"/>
      <c r="H120" s="44"/>
      <c r="I120" s="42"/>
      <c r="J120" s="42"/>
      <c r="K120" s="42"/>
      <c r="L120" s="42"/>
      <c r="M120" s="42"/>
      <c r="N120" s="42"/>
      <c r="O120" s="42"/>
      <c r="P120" s="42"/>
      <c r="Q120" s="1" t="s">
        <v>973</v>
      </c>
      <c r="R120" s="1" t="s">
        <v>819</v>
      </c>
      <c r="S120" s="42"/>
      <c r="T120" s="46"/>
      <c r="U120" s="42"/>
      <c r="V120" s="42"/>
    </row>
    <row r="121" spans="1:22" ht="38.25" customHeight="1" thickBot="1" x14ac:dyDescent="0.3">
      <c r="A121" s="47" t="s">
        <v>208</v>
      </c>
      <c r="B121" s="47">
        <v>557</v>
      </c>
      <c r="C121" s="47" t="s">
        <v>96</v>
      </c>
      <c r="D121" s="47" t="s">
        <v>904</v>
      </c>
      <c r="E121" s="47" t="s">
        <v>938</v>
      </c>
      <c r="F121" s="47" t="s">
        <v>4</v>
      </c>
      <c r="G121" s="47"/>
      <c r="H121" s="48" t="s">
        <v>972</v>
      </c>
      <c r="I121" s="47" t="s">
        <v>835</v>
      </c>
      <c r="J121" s="47" t="s">
        <v>202</v>
      </c>
      <c r="K121" s="47"/>
      <c r="L121" s="47">
        <v>0</v>
      </c>
      <c r="M121" s="47" t="s">
        <v>971</v>
      </c>
      <c r="N121" s="47" t="s">
        <v>904</v>
      </c>
      <c r="O121" s="47" t="s">
        <v>17</v>
      </c>
      <c r="P121" s="47" t="s">
        <v>24</v>
      </c>
      <c r="Q121" s="1" t="s">
        <v>956</v>
      </c>
      <c r="R121" s="1" t="s">
        <v>902</v>
      </c>
      <c r="S121" s="47" t="s">
        <v>17</v>
      </c>
      <c r="T121" s="49">
        <v>0</v>
      </c>
      <c r="U121" s="47">
        <v>126</v>
      </c>
      <c r="V121" s="47"/>
    </row>
    <row r="122" spans="1:22" ht="38.25" customHeight="1" thickBot="1" x14ac:dyDescent="0.3">
      <c r="A122" s="41"/>
      <c r="B122" s="41"/>
      <c r="C122" s="41"/>
      <c r="D122" s="41"/>
      <c r="E122" s="41"/>
      <c r="F122" s="41"/>
      <c r="G122" s="41"/>
      <c r="H122" s="43"/>
      <c r="I122" s="41"/>
      <c r="J122" s="41"/>
      <c r="K122" s="41"/>
      <c r="L122" s="41"/>
      <c r="M122" s="41"/>
      <c r="N122" s="41"/>
      <c r="O122" s="41"/>
      <c r="P122" s="41"/>
      <c r="Q122" s="1" t="s">
        <v>970</v>
      </c>
      <c r="R122" s="1" t="s">
        <v>900</v>
      </c>
      <c r="S122" s="41"/>
      <c r="T122" s="45"/>
      <c r="U122" s="41"/>
      <c r="V122" s="41"/>
    </row>
    <row r="123" spans="1:22" ht="38.25" customHeight="1" thickBot="1" x14ac:dyDescent="0.3">
      <c r="A123" s="41"/>
      <c r="B123" s="41"/>
      <c r="C123" s="41"/>
      <c r="D123" s="41"/>
      <c r="E123" s="41"/>
      <c r="F123" s="41"/>
      <c r="G123" s="41"/>
      <c r="H123" s="43"/>
      <c r="I123" s="41"/>
      <c r="J123" s="41"/>
      <c r="K123" s="41"/>
      <c r="L123" s="41"/>
      <c r="M123" s="41"/>
      <c r="N123" s="41"/>
      <c r="O123" s="41"/>
      <c r="P123" s="41"/>
      <c r="Q123" s="1" t="s">
        <v>945</v>
      </c>
      <c r="R123" s="1" t="s">
        <v>852</v>
      </c>
      <c r="S123" s="41"/>
      <c r="T123" s="45"/>
      <c r="U123" s="41"/>
      <c r="V123" s="41"/>
    </row>
    <row r="124" spans="1:22" ht="38.25" customHeight="1" thickBot="1" x14ac:dyDescent="0.3">
      <c r="A124" s="41"/>
      <c r="B124" s="41"/>
      <c r="C124" s="41"/>
      <c r="D124" s="41"/>
      <c r="E124" s="41"/>
      <c r="F124" s="41"/>
      <c r="G124" s="41"/>
      <c r="H124" s="43"/>
      <c r="I124" s="41"/>
      <c r="J124" s="41"/>
      <c r="K124" s="41"/>
      <c r="L124" s="41"/>
      <c r="M124" s="41"/>
      <c r="N124" s="41"/>
      <c r="O124" s="41"/>
      <c r="P124" s="41"/>
      <c r="Q124" s="1" t="s">
        <v>965</v>
      </c>
      <c r="R124" s="1" t="s">
        <v>922</v>
      </c>
      <c r="S124" s="41"/>
      <c r="T124" s="45"/>
      <c r="U124" s="41"/>
      <c r="V124" s="41"/>
    </row>
    <row r="125" spans="1:22" ht="38.25" customHeight="1" thickBot="1" x14ac:dyDescent="0.3">
      <c r="A125" s="41"/>
      <c r="B125" s="41"/>
      <c r="C125" s="41"/>
      <c r="D125" s="41"/>
      <c r="E125" s="41"/>
      <c r="F125" s="41"/>
      <c r="G125" s="41"/>
      <c r="H125" s="43"/>
      <c r="I125" s="41"/>
      <c r="J125" s="41"/>
      <c r="K125" s="41"/>
      <c r="L125" s="41"/>
      <c r="M125" s="41"/>
      <c r="N125" s="41"/>
      <c r="O125" s="41"/>
      <c r="P125" s="41"/>
      <c r="Q125" s="1" t="s">
        <v>921</v>
      </c>
      <c r="R125" s="1" t="s">
        <v>870</v>
      </c>
      <c r="S125" s="41"/>
      <c r="T125" s="45"/>
      <c r="U125" s="41"/>
      <c r="V125" s="41"/>
    </row>
    <row r="126" spans="1:22" ht="38.25" customHeight="1" thickBot="1" x14ac:dyDescent="0.3">
      <c r="A126" s="41"/>
      <c r="B126" s="41"/>
      <c r="C126" s="41"/>
      <c r="D126" s="41"/>
      <c r="E126" s="41"/>
      <c r="F126" s="41"/>
      <c r="G126" s="41"/>
      <c r="H126" s="43"/>
      <c r="I126" s="41"/>
      <c r="J126" s="41"/>
      <c r="K126" s="41"/>
      <c r="L126" s="41"/>
      <c r="M126" s="41"/>
      <c r="N126" s="41"/>
      <c r="O126" s="41"/>
      <c r="P126" s="41"/>
      <c r="Q126" s="1" t="s">
        <v>969</v>
      </c>
      <c r="R126" s="1" t="s">
        <v>968</v>
      </c>
      <c r="S126" s="41"/>
      <c r="T126" s="45"/>
      <c r="U126" s="41"/>
      <c r="V126" s="41"/>
    </row>
    <row r="127" spans="1:22" ht="38.25" customHeight="1" thickBot="1" x14ac:dyDescent="0.3">
      <c r="A127" s="41"/>
      <c r="B127" s="41"/>
      <c r="C127" s="41"/>
      <c r="D127" s="41"/>
      <c r="E127" s="41"/>
      <c r="F127" s="41"/>
      <c r="G127" s="41"/>
      <c r="H127" s="43"/>
      <c r="I127" s="41"/>
      <c r="J127" s="41"/>
      <c r="K127" s="41"/>
      <c r="L127" s="41"/>
      <c r="M127" s="41"/>
      <c r="N127" s="41"/>
      <c r="O127" s="41"/>
      <c r="P127" s="41"/>
      <c r="Q127" s="1" t="s">
        <v>967</v>
      </c>
      <c r="R127" s="1" t="s">
        <v>919</v>
      </c>
      <c r="S127" s="41"/>
      <c r="T127" s="45"/>
      <c r="U127" s="41"/>
      <c r="V127" s="41"/>
    </row>
    <row r="128" spans="1:22" ht="38.25" customHeight="1" thickBot="1" x14ac:dyDescent="0.3">
      <c r="A128" s="41"/>
      <c r="B128" s="41"/>
      <c r="C128" s="41"/>
      <c r="D128" s="41"/>
      <c r="E128" s="41"/>
      <c r="F128" s="41"/>
      <c r="G128" s="41"/>
      <c r="H128" s="43"/>
      <c r="I128" s="41"/>
      <c r="J128" s="41"/>
      <c r="K128" s="41"/>
      <c r="L128" s="41"/>
      <c r="M128" s="41"/>
      <c r="N128" s="41"/>
      <c r="O128" s="41"/>
      <c r="P128" s="41"/>
      <c r="Q128" s="1" t="s">
        <v>918</v>
      </c>
      <c r="R128" s="1" t="s">
        <v>917</v>
      </c>
      <c r="S128" s="41"/>
      <c r="T128" s="45"/>
      <c r="U128" s="41"/>
      <c r="V128" s="41"/>
    </row>
    <row r="129" spans="1:22" ht="38.25" customHeight="1" thickBot="1" x14ac:dyDescent="0.3">
      <c r="A129" s="41"/>
      <c r="B129" s="41"/>
      <c r="C129" s="41"/>
      <c r="D129" s="41"/>
      <c r="E129" s="41"/>
      <c r="F129" s="41"/>
      <c r="G129" s="41"/>
      <c r="H129" s="43"/>
      <c r="I129" s="41"/>
      <c r="J129" s="41"/>
      <c r="K129" s="41"/>
      <c r="L129" s="41"/>
      <c r="M129" s="41"/>
      <c r="N129" s="41"/>
      <c r="O129" s="41"/>
      <c r="P129" s="41"/>
      <c r="Q129" s="1" t="s">
        <v>951</v>
      </c>
      <c r="R129" s="1" t="s">
        <v>784</v>
      </c>
      <c r="S129" s="41"/>
      <c r="T129" s="45"/>
      <c r="U129" s="41"/>
      <c r="V129" s="41"/>
    </row>
    <row r="130" spans="1:22" ht="38.25" customHeight="1" thickBot="1" x14ac:dyDescent="0.3">
      <c r="A130" s="41"/>
      <c r="B130" s="41"/>
      <c r="C130" s="41"/>
      <c r="D130" s="41"/>
      <c r="E130" s="41"/>
      <c r="F130" s="41"/>
      <c r="G130" s="41"/>
      <c r="H130" s="43"/>
      <c r="I130" s="41"/>
      <c r="J130" s="41"/>
      <c r="K130" s="41"/>
      <c r="L130" s="41"/>
      <c r="M130" s="41"/>
      <c r="N130" s="41"/>
      <c r="O130" s="41"/>
      <c r="P130" s="41"/>
      <c r="Q130" s="1" t="s">
        <v>914</v>
      </c>
      <c r="R130" s="1" t="s">
        <v>913</v>
      </c>
      <c r="S130" s="41"/>
      <c r="T130" s="45"/>
      <c r="U130" s="41"/>
      <c r="V130" s="41"/>
    </row>
    <row r="131" spans="1:22" ht="38.25" customHeight="1" thickBot="1" x14ac:dyDescent="0.3">
      <c r="A131" s="41"/>
      <c r="B131" s="41"/>
      <c r="C131" s="41"/>
      <c r="D131" s="41"/>
      <c r="E131" s="41"/>
      <c r="F131" s="41"/>
      <c r="G131" s="41"/>
      <c r="H131" s="43"/>
      <c r="I131" s="41"/>
      <c r="J131" s="41"/>
      <c r="K131" s="41"/>
      <c r="L131" s="41"/>
      <c r="M131" s="41"/>
      <c r="N131" s="41"/>
      <c r="O131" s="41"/>
      <c r="P131" s="41"/>
      <c r="Q131" s="1" t="s">
        <v>931</v>
      </c>
      <c r="R131" s="1" t="s">
        <v>827</v>
      </c>
      <c r="S131" s="41"/>
      <c r="T131" s="45"/>
      <c r="U131" s="41"/>
      <c r="V131" s="41"/>
    </row>
    <row r="132" spans="1:22" ht="38.25" customHeight="1" thickBot="1" x14ac:dyDescent="0.3">
      <c r="A132" s="41"/>
      <c r="B132" s="41"/>
      <c r="C132" s="41"/>
      <c r="D132" s="41"/>
      <c r="E132" s="41"/>
      <c r="F132" s="41"/>
      <c r="G132" s="41"/>
      <c r="H132" s="43"/>
      <c r="I132" s="41"/>
      <c r="J132" s="41"/>
      <c r="K132" s="41"/>
      <c r="L132" s="41"/>
      <c r="M132" s="41"/>
      <c r="N132" s="41"/>
      <c r="O132" s="41"/>
      <c r="P132" s="41"/>
      <c r="Q132" s="1" t="s">
        <v>962</v>
      </c>
      <c r="R132" s="1" t="s">
        <v>961</v>
      </c>
      <c r="S132" s="41"/>
      <c r="T132" s="45"/>
      <c r="U132" s="41"/>
      <c r="V132" s="41"/>
    </row>
    <row r="133" spans="1:22" ht="38.25" customHeight="1" thickBot="1" x14ac:dyDescent="0.3">
      <c r="A133" s="41"/>
      <c r="B133" s="41"/>
      <c r="C133" s="41"/>
      <c r="D133" s="41"/>
      <c r="E133" s="41"/>
      <c r="F133" s="41"/>
      <c r="G133" s="41"/>
      <c r="H133" s="43"/>
      <c r="I133" s="41"/>
      <c r="J133" s="41"/>
      <c r="K133" s="41"/>
      <c r="L133" s="41"/>
      <c r="M133" s="41"/>
      <c r="N133" s="41"/>
      <c r="O133" s="41"/>
      <c r="P133" s="41"/>
      <c r="Q133" s="1" t="s">
        <v>960</v>
      </c>
      <c r="R133" s="1" t="s">
        <v>176</v>
      </c>
      <c r="S133" s="41"/>
      <c r="T133" s="45"/>
      <c r="U133" s="41"/>
      <c r="V133" s="41"/>
    </row>
    <row r="134" spans="1:22" ht="38.25" customHeight="1" thickBot="1" x14ac:dyDescent="0.3">
      <c r="A134" s="41"/>
      <c r="B134" s="41"/>
      <c r="C134" s="41"/>
      <c r="D134" s="41"/>
      <c r="E134" s="41"/>
      <c r="F134" s="41"/>
      <c r="G134" s="41"/>
      <c r="H134" s="43"/>
      <c r="I134" s="41"/>
      <c r="J134" s="41"/>
      <c r="K134" s="41"/>
      <c r="L134" s="41"/>
      <c r="M134" s="41"/>
      <c r="N134" s="41"/>
      <c r="O134" s="41"/>
      <c r="P134" s="41"/>
      <c r="Q134" s="1" t="s">
        <v>825</v>
      </c>
      <c r="R134" s="1" t="s">
        <v>824</v>
      </c>
      <c r="S134" s="41"/>
      <c r="T134" s="45"/>
      <c r="U134" s="41"/>
      <c r="V134" s="41"/>
    </row>
    <row r="135" spans="1:22" ht="38.25" customHeight="1" thickBot="1" x14ac:dyDescent="0.3">
      <c r="A135" s="41"/>
      <c r="B135" s="41"/>
      <c r="C135" s="41"/>
      <c r="D135" s="41"/>
      <c r="E135" s="41"/>
      <c r="F135" s="41"/>
      <c r="G135" s="41"/>
      <c r="H135" s="43"/>
      <c r="I135" s="41"/>
      <c r="J135" s="41"/>
      <c r="K135" s="41"/>
      <c r="L135" s="41"/>
      <c r="M135" s="41"/>
      <c r="N135" s="41"/>
      <c r="O135" s="41"/>
      <c r="P135" s="41"/>
      <c r="Q135" s="1" t="s">
        <v>823</v>
      </c>
      <c r="R135" s="1" t="s">
        <v>822</v>
      </c>
      <c r="S135" s="41"/>
      <c r="T135" s="45"/>
      <c r="U135" s="41"/>
      <c r="V135" s="41"/>
    </row>
    <row r="136" spans="1:22" ht="38.25" customHeight="1" thickBot="1" x14ac:dyDescent="0.3">
      <c r="A136" s="41"/>
      <c r="B136" s="41"/>
      <c r="C136" s="41"/>
      <c r="D136" s="41"/>
      <c r="E136" s="41"/>
      <c r="F136" s="41"/>
      <c r="G136" s="41"/>
      <c r="H136" s="43"/>
      <c r="I136" s="41"/>
      <c r="J136" s="41"/>
      <c r="K136" s="41"/>
      <c r="L136" s="41"/>
      <c r="M136" s="41"/>
      <c r="N136" s="41"/>
      <c r="O136" s="41"/>
      <c r="P136" s="41"/>
      <c r="Q136" s="1" t="s">
        <v>821</v>
      </c>
      <c r="R136" s="1" t="s">
        <v>771</v>
      </c>
      <c r="S136" s="41"/>
      <c r="T136" s="45"/>
      <c r="U136" s="41"/>
      <c r="V136" s="41"/>
    </row>
    <row r="137" spans="1:22" ht="38.25" customHeight="1" thickBot="1" x14ac:dyDescent="0.3">
      <c r="A137" s="41"/>
      <c r="B137" s="41"/>
      <c r="C137" s="41"/>
      <c r="D137" s="41"/>
      <c r="E137" s="41"/>
      <c r="F137" s="41"/>
      <c r="G137" s="41"/>
      <c r="H137" s="43"/>
      <c r="I137" s="41"/>
      <c r="J137" s="41"/>
      <c r="K137" s="41"/>
      <c r="L137" s="41"/>
      <c r="M137" s="42"/>
      <c r="N137" s="42"/>
      <c r="O137" s="42"/>
      <c r="P137" s="42"/>
      <c r="Q137" s="1" t="s">
        <v>966</v>
      </c>
      <c r="R137" s="1" t="s">
        <v>819</v>
      </c>
      <c r="S137" s="41"/>
      <c r="T137" s="45"/>
      <c r="U137" s="41"/>
      <c r="V137" s="41"/>
    </row>
    <row r="138" spans="1:22" ht="38.25" customHeight="1" thickBot="1" x14ac:dyDescent="0.3">
      <c r="A138" s="41"/>
      <c r="B138" s="41"/>
      <c r="C138" s="41"/>
      <c r="D138" s="41"/>
      <c r="E138" s="41"/>
      <c r="F138" s="41"/>
      <c r="G138" s="41"/>
      <c r="H138" s="43"/>
      <c r="I138" s="41"/>
      <c r="J138" s="41"/>
      <c r="K138" s="41"/>
      <c r="L138" s="41"/>
      <c r="M138" s="47" t="s">
        <v>947</v>
      </c>
      <c r="N138" s="47" t="s">
        <v>904</v>
      </c>
      <c r="O138" s="47" t="s">
        <v>17</v>
      </c>
      <c r="P138" s="47" t="s">
        <v>24</v>
      </c>
      <c r="Q138" s="1" t="s">
        <v>946</v>
      </c>
      <c r="R138" s="1" t="s">
        <v>902</v>
      </c>
      <c r="S138" s="41"/>
      <c r="T138" s="45"/>
      <c r="U138" s="41"/>
      <c r="V138" s="41"/>
    </row>
    <row r="139" spans="1:22" ht="38.25" customHeight="1" thickBot="1" x14ac:dyDescent="0.3">
      <c r="A139" s="41"/>
      <c r="B139" s="41"/>
      <c r="C139" s="41"/>
      <c r="D139" s="41"/>
      <c r="E139" s="41"/>
      <c r="F139" s="41"/>
      <c r="G139" s="41"/>
      <c r="H139" s="43"/>
      <c r="I139" s="41"/>
      <c r="J139" s="41"/>
      <c r="K139" s="41"/>
      <c r="L139" s="41"/>
      <c r="M139" s="41"/>
      <c r="N139" s="41"/>
      <c r="O139" s="41"/>
      <c r="P139" s="41"/>
      <c r="Q139" s="1" t="s">
        <v>945</v>
      </c>
      <c r="R139" s="1" t="s">
        <v>852</v>
      </c>
      <c r="S139" s="41"/>
      <c r="T139" s="45"/>
      <c r="U139" s="41"/>
      <c r="V139" s="41"/>
    </row>
    <row r="140" spans="1:22" ht="38.25" customHeight="1" thickBot="1" x14ac:dyDescent="0.3">
      <c r="A140" s="41"/>
      <c r="B140" s="41"/>
      <c r="C140" s="41"/>
      <c r="D140" s="41"/>
      <c r="E140" s="41"/>
      <c r="F140" s="41"/>
      <c r="G140" s="41"/>
      <c r="H140" s="43"/>
      <c r="I140" s="41"/>
      <c r="J140" s="41"/>
      <c r="K140" s="41"/>
      <c r="L140" s="41"/>
      <c r="M140" s="41"/>
      <c r="N140" s="41"/>
      <c r="O140" s="41"/>
      <c r="P140" s="41"/>
      <c r="Q140" s="1" t="s">
        <v>965</v>
      </c>
      <c r="R140" s="1" t="s">
        <v>922</v>
      </c>
      <c r="S140" s="41"/>
      <c r="T140" s="45"/>
      <c r="U140" s="41"/>
      <c r="V140" s="41"/>
    </row>
    <row r="141" spans="1:22" ht="38.25" customHeight="1" thickBot="1" x14ac:dyDescent="0.3">
      <c r="A141" s="41"/>
      <c r="B141" s="41"/>
      <c r="C141" s="41"/>
      <c r="D141" s="41"/>
      <c r="E141" s="41"/>
      <c r="F141" s="41"/>
      <c r="G141" s="41"/>
      <c r="H141" s="43"/>
      <c r="I141" s="41"/>
      <c r="J141" s="41"/>
      <c r="K141" s="41"/>
      <c r="L141" s="41"/>
      <c r="M141" s="41"/>
      <c r="N141" s="41"/>
      <c r="O141" s="41"/>
      <c r="P141" s="41"/>
      <c r="Q141" s="1" t="s">
        <v>921</v>
      </c>
      <c r="R141" s="1" t="s">
        <v>870</v>
      </c>
      <c r="S141" s="41"/>
      <c r="T141" s="45"/>
      <c r="U141" s="41"/>
      <c r="V141" s="41"/>
    </row>
    <row r="142" spans="1:22" ht="38.25" customHeight="1" thickBot="1" x14ac:dyDescent="0.3">
      <c r="A142" s="41"/>
      <c r="B142" s="41"/>
      <c r="C142" s="41"/>
      <c r="D142" s="41"/>
      <c r="E142" s="41"/>
      <c r="F142" s="41"/>
      <c r="G142" s="41"/>
      <c r="H142" s="43"/>
      <c r="I142" s="41"/>
      <c r="J142" s="41"/>
      <c r="K142" s="41"/>
      <c r="L142" s="41"/>
      <c r="M142" s="41"/>
      <c r="N142" s="41"/>
      <c r="O142" s="41"/>
      <c r="P142" s="41"/>
      <c r="Q142" s="1" t="s">
        <v>964</v>
      </c>
      <c r="R142" s="1" t="s">
        <v>919</v>
      </c>
      <c r="S142" s="41"/>
      <c r="T142" s="45"/>
      <c r="U142" s="41"/>
      <c r="V142" s="41"/>
    </row>
    <row r="143" spans="1:22" ht="38.25" customHeight="1" thickBot="1" x14ac:dyDescent="0.3">
      <c r="A143" s="41"/>
      <c r="B143" s="41"/>
      <c r="C143" s="41"/>
      <c r="D143" s="41"/>
      <c r="E143" s="41"/>
      <c r="F143" s="41"/>
      <c r="G143" s="41"/>
      <c r="H143" s="43"/>
      <c r="I143" s="41"/>
      <c r="J143" s="41"/>
      <c r="K143" s="41"/>
      <c r="L143" s="41"/>
      <c r="M143" s="41"/>
      <c r="N143" s="41"/>
      <c r="O143" s="41"/>
      <c r="P143" s="41"/>
      <c r="Q143" s="1" t="s">
        <v>918</v>
      </c>
      <c r="R143" s="1" t="s">
        <v>917</v>
      </c>
      <c r="S143" s="41"/>
      <c r="T143" s="45"/>
      <c r="U143" s="41"/>
      <c r="V143" s="41"/>
    </row>
    <row r="144" spans="1:22" ht="38.25" customHeight="1" thickBot="1" x14ac:dyDescent="0.3">
      <c r="A144" s="41"/>
      <c r="B144" s="41"/>
      <c r="C144" s="41"/>
      <c r="D144" s="41"/>
      <c r="E144" s="41"/>
      <c r="F144" s="41"/>
      <c r="G144" s="41"/>
      <c r="H144" s="43"/>
      <c r="I144" s="41"/>
      <c r="J144" s="41"/>
      <c r="K144" s="41"/>
      <c r="L144" s="41"/>
      <c r="M144" s="41"/>
      <c r="N144" s="41"/>
      <c r="O144" s="41"/>
      <c r="P144" s="41"/>
      <c r="Q144" s="1" t="s">
        <v>963</v>
      </c>
      <c r="R144" s="1" t="s">
        <v>784</v>
      </c>
      <c r="S144" s="41"/>
      <c r="T144" s="45"/>
      <c r="U144" s="41"/>
      <c r="V144" s="41"/>
    </row>
    <row r="145" spans="1:22" ht="38.25" customHeight="1" thickBot="1" x14ac:dyDescent="0.3">
      <c r="A145" s="41"/>
      <c r="B145" s="41"/>
      <c r="C145" s="41"/>
      <c r="D145" s="41"/>
      <c r="E145" s="41"/>
      <c r="F145" s="41"/>
      <c r="G145" s="41"/>
      <c r="H145" s="43"/>
      <c r="I145" s="41"/>
      <c r="J145" s="41"/>
      <c r="K145" s="41"/>
      <c r="L145" s="41"/>
      <c r="M145" s="41"/>
      <c r="N145" s="41"/>
      <c r="O145" s="41"/>
      <c r="P145" s="41"/>
      <c r="Q145" s="1" t="s">
        <v>914</v>
      </c>
      <c r="R145" s="1" t="s">
        <v>913</v>
      </c>
      <c r="S145" s="41"/>
      <c r="T145" s="45"/>
      <c r="U145" s="41"/>
      <c r="V145" s="41"/>
    </row>
    <row r="146" spans="1:22" ht="38.25" customHeight="1" thickBot="1" x14ac:dyDescent="0.3">
      <c r="A146" s="41"/>
      <c r="B146" s="41"/>
      <c r="C146" s="41"/>
      <c r="D146" s="41"/>
      <c r="E146" s="41"/>
      <c r="F146" s="41"/>
      <c r="G146" s="41"/>
      <c r="H146" s="43"/>
      <c r="I146" s="41"/>
      <c r="J146" s="41"/>
      <c r="K146" s="41"/>
      <c r="L146" s="41"/>
      <c r="M146" s="41"/>
      <c r="N146" s="41"/>
      <c r="O146" s="41"/>
      <c r="P146" s="41"/>
      <c r="Q146" s="1" t="s">
        <v>931</v>
      </c>
      <c r="R146" s="1" t="s">
        <v>827</v>
      </c>
      <c r="S146" s="41"/>
      <c r="T146" s="45"/>
      <c r="U146" s="41"/>
      <c r="V146" s="41"/>
    </row>
    <row r="147" spans="1:22" ht="38.25" customHeight="1" thickBot="1" x14ac:dyDescent="0.3">
      <c r="A147" s="41"/>
      <c r="B147" s="41"/>
      <c r="C147" s="41"/>
      <c r="D147" s="41"/>
      <c r="E147" s="41"/>
      <c r="F147" s="41"/>
      <c r="G147" s="41"/>
      <c r="H147" s="43"/>
      <c r="I147" s="41"/>
      <c r="J147" s="41"/>
      <c r="K147" s="41"/>
      <c r="L147" s="41"/>
      <c r="M147" s="41"/>
      <c r="N147" s="41"/>
      <c r="O147" s="41"/>
      <c r="P147" s="41"/>
      <c r="Q147" s="1" t="s">
        <v>962</v>
      </c>
      <c r="R147" s="1" t="s">
        <v>961</v>
      </c>
      <c r="S147" s="41"/>
      <c r="T147" s="45"/>
      <c r="U147" s="41"/>
      <c r="V147" s="41"/>
    </row>
    <row r="148" spans="1:22" ht="38.25" customHeight="1" thickBot="1" x14ac:dyDescent="0.3">
      <c r="A148" s="41"/>
      <c r="B148" s="41"/>
      <c r="C148" s="41"/>
      <c r="D148" s="41"/>
      <c r="E148" s="41"/>
      <c r="F148" s="41"/>
      <c r="G148" s="41"/>
      <c r="H148" s="43"/>
      <c r="I148" s="41"/>
      <c r="J148" s="41"/>
      <c r="K148" s="41"/>
      <c r="L148" s="41"/>
      <c r="M148" s="41"/>
      <c r="N148" s="41"/>
      <c r="O148" s="41"/>
      <c r="P148" s="41"/>
      <c r="Q148" s="1" t="s">
        <v>960</v>
      </c>
      <c r="R148" s="1" t="s">
        <v>176</v>
      </c>
      <c r="S148" s="41"/>
      <c r="T148" s="45"/>
      <c r="U148" s="41"/>
      <c r="V148" s="41"/>
    </row>
    <row r="149" spans="1:22" ht="38.25" customHeight="1" thickBot="1" x14ac:dyDescent="0.3">
      <c r="A149" s="41"/>
      <c r="B149" s="41"/>
      <c r="C149" s="41"/>
      <c r="D149" s="41"/>
      <c r="E149" s="41"/>
      <c r="F149" s="41"/>
      <c r="G149" s="41"/>
      <c r="H149" s="43"/>
      <c r="I149" s="41"/>
      <c r="J149" s="41"/>
      <c r="K149" s="41"/>
      <c r="L149" s="41"/>
      <c r="M149" s="41"/>
      <c r="N149" s="41"/>
      <c r="O149" s="41"/>
      <c r="P149" s="41"/>
      <c r="Q149" s="1" t="s">
        <v>825</v>
      </c>
      <c r="R149" s="1" t="s">
        <v>824</v>
      </c>
      <c r="S149" s="41"/>
      <c r="T149" s="45"/>
      <c r="U149" s="41"/>
      <c r="V149" s="41"/>
    </row>
    <row r="150" spans="1:22" ht="38.25" customHeight="1" thickBot="1" x14ac:dyDescent="0.3">
      <c r="A150" s="41"/>
      <c r="B150" s="41"/>
      <c r="C150" s="41"/>
      <c r="D150" s="41"/>
      <c r="E150" s="41"/>
      <c r="F150" s="41"/>
      <c r="G150" s="41"/>
      <c r="H150" s="43"/>
      <c r="I150" s="41"/>
      <c r="J150" s="41"/>
      <c r="K150" s="41"/>
      <c r="L150" s="41"/>
      <c r="M150" s="41"/>
      <c r="N150" s="41"/>
      <c r="O150" s="41"/>
      <c r="P150" s="41"/>
      <c r="Q150" s="1" t="s">
        <v>825</v>
      </c>
      <c r="R150" s="1" t="s">
        <v>824</v>
      </c>
      <c r="S150" s="41"/>
      <c r="T150" s="45"/>
      <c r="U150" s="41"/>
      <c r="V150" s="41"/>
    </row>
    <row r="151" spans="1:22" ht="38.25" customHeight="1" thickBot="1" x14ac:dyDescent="0.3">
      <c r="A151" s="41"/>
      <c r="B151" s="41"/>
      <c r="C151" s="41"/>
      <c r="D151" s="41"/>
      <c r="E151" s="41"/>
      <c r="F151" s="41"/>
      <c r="G151" s="41"/>
      <c r="H151" s="43"/>
      <c r="I151" s="41"/>
      <c r="J151" s="41"/>
      <c r="K151" s="41"/>
      <c r="L151" s="41"/>
      <c r="M151" s="41"/>
      <c r="N151" s="41"/>
      <c r="O151" s="41"/>
      <c r="P151" s="41"/>
      <c r="Q151" s="1" t="s">
        <v>823</v>
      </c>
      <c r="R151" s="1" t="s">
        <v>822</v>
      </c>
      <c r="S151" s="41"/>
      <c r="T151" s="45"/>
      <c r="U151" s="41"/>
      <c r="V151" s="41"/>
    </row>
    <row r="152" spans="1:22" ht="38.25" customHeight="1" thickBot="1" x14ac:dyDescent="0.3">
      <c r="A152" s="41"/>
      <c r="B152" s="41"/>
      <c r="C152" s="41"/>
      <c r="D152" s="41"/>
      <c r="E152" s="41"/>
      <c r="F152" s="41"/>
      <c r="G152" s="41"/>
      <c r="H152" s="43"/>
      <c r="I152" s="41"/>
      <c r="J152" s="41"/>
      <c r="K152" s="41"/>
      <c r="L152" s="41"/>
      <c r="M152" s="41"/>
      <c r="N152" s="41"/>
      <c r="O152" s="41"/>
      <c r="P152" s="41"/>
      <c r="Q152" s="1" t="s">
        <v>821</v>
      </c>
      <c r="R152" s="1" t="s">
        <v>771</v>
      </c>
      <c r="S152" s="41"/>
      <c r="T152" s="45"/>
      <c r="U152" s="41"/>
      <c r="V152" s="41"/>
    </row>
    <row r="153" spans="1:22" ht="38.25" customHeight="1" thickBot="1" x14ac:dyDescent="0.3">
      <c r="A153" s="42"/>
      <c r="B153" s="42"/>
      <c r="C153" s="42"/>
      <c r="D153" s="42"/>
      <c r="E153" s="42"/>
      <c r="F153" s="42"/>
      <c r="G153" s="42"/>
      <c r="H153" s="44"/>
      <c r="I153" s="42"/>
      <c r="J153" s="42"/>
      <c r="K153" s="42"/>
      <c r="L153" s="42"/>
      <c r="M153" s="42"/>
      <c r="N153" s="42"/>
      <c r="O153" s="42"/>
      <c r="P153" s="42"/>
      <c r="Q153" s="1" t="s">
        <v>959</v>
      </c>
      <c r="R153" s="1" t="s">
        <v>819</v>
      </c>
      <c r="S153" s="42"/>
      <c r="T153" s="46"/>
      <c r="U153" s="42"/>
      <c r="V153" s="42"/>
    </row>
    <row r="154" spans="1:22" ht="38.25" customHeight="1" thickBot="1" x14ac:dyDescent="0.3">
      <c r="A154" s="47" t="s">
        <v>208</v>
      </c>
      <c r="B154" s="47">
        <v>558</v>
      </c>
      <c r="C154" s="47" t="s">
        <v>96</v>
      </c>
      <c r="D154" s="47" t="s">
        <v>904</v>
      </c>
      <c r="E154" s="47" t="s">
        <v>938</v>
      </c>
      <c r="F154" s="47" t="s">
        <v>4</v>
      </c>
      <c r="G154" s="47"/>
      <c r="H154" s="48" t="s">
        <v>958</v>
      </c>
      <c r="I154" s="47" t="s">
        <v>835</v>
      </c>
      <c r="J154" s="47" t="s">
        <v>202</v>
      </c>
      <c r="K154" s="47"/>
      <c r="L154" s="47">
        <v>0</v>
      </c>
      <c r="M154" s="47" t="s">
        <v>957</v>
      </c>
      <c r="N154" s="47" t="s">
        <v>904</v>
      </c>
      <c r="O154" s="47" t="s">
        <v>17</v>
      </c>
      <c r="P154" s="47" t="s">
        <v>24</v>
      </c>
      <c r="Q154" s="1" t="s">
        <v>956</v>
      </c>
      <c r="R154" s="1" t="s">
        <v>902</v>
      </c>
      <c r="S154" s="47" t="s">
        <v>17</v>
      </c>
      <c r="T154" s="49">
        <v>0</v>
      </c>
      <c r="U154" s="47">
        <v>126</v>
      </c>
      <c r="V154" s="47"/>
    </row>
    <row r="155" spans="1:22" ht="38.25" customHeight="1" thickBot="1" x14ac:dyDescent="0.3">
      <c r="A155" s="41"/>
      <c r="B155" s="41"/>
      <c r="C155" s="41"/>
      <c r="D155" s="41"/>
      <c r="E155" s="41"/>
      <c r="F155" s="41"/>
      <c r="G155" s="41"/>
      <c r="H155" s="43"/>
      <c r="I155" s="41"/>
      <c r="J155" s="41"/>
      <c r="K155" s="41"/>
      <c r="L155" s="41"/>
      <c r="M155" s="41"/>
      <c r="N155" s="41"/>
      <c r="O155" s="41"/>
      <c r="P155" s="41"/>
      <c r="Q155" s="1" t="s">
        <v>945</v>
      </c>
      <c r="R155" s="1" t="s">
        <v>852</v>
      </c>
      <c r="S155" s="41"/>
      <c r="T155" s="45"/>
      <c r="U155" s="41"/>
      <c r="V155" s="41"/>
    </row>
    <row r="156" spans="1:22" ht="38.25" customHeight="1" thickBot="1" x14ac:dyDescent="0.3">
      <c r="A156" s="41"/>
      <c r="B156" s="41"/>
      <c r="C156" s="41"/>
      <c r="D156" s="41"/>
      <c r="E156" s="41"/>
      <c r="F156" s="41"/>
      <c r="G156" s="41"/>
      <c r="H156" s="43"/>
      <c r="I156" s="41"/>
      <c r="J156" s="41"/>
      <c r="K156" s="41"/>
      <c r="L156" s="41"/>
      <c r="M156" s="41"/>
      <c r="N156" s="41"/>
      <c r="O156" s="41"/>
      <c r="P156" s="41"/>
      <c r="Q156" s="1" t="s">
        <v>955</v>
      </c>
      <c r="R156" s="1" t="s">
        <v>922</v>
      </c>
      <c r="S156" s="41"/>
      <c r="T156" s="45"/>
      <c r="U156" s="41"/>
      <c r="V156" s="41"/>
    </row>
    <row r="157" spans="1:22" ht="38.25" customHeight="1" thickBot="1" x14ac:dyDescent="0.3">
      <c r="A157" s="41"/>
      <c r="B157" s="41"/>
      <c r="C157" s="41"/>
      <c r="D157" s="41"/>
      <c r="E157" s="41"/>
      <c r="F157" s="41"/>
      <c r="G157" s="41"/>
      <c r="H157" s="43"/>
      <c r="I157" s="41"/>
      <c r="J157" s="41"/>
      <c r="K157" s="41"/>
      <c r="L157" s="41"/>
      <c r="M157" s="41"/>
      <c r="N157" s="41"/>
      <c r="O157" s="41"/>
      <c r="P157" s="41"/>
      <c r="Q157" s="1" t="s">
        <v>921</v>
      </c>
      <c r="R157" s="1" t="s">
        <v>870</v>
      </c>
      <c r="S157" s="41"/>
      <c r="T157" s="45"/>
      <c r="U157" s="41"/>
      <c r="V157" s="41"/>
    </row>
    <row r="158" spans="1:22" ht="38.25" customHeight="1" thickBot="1" x14ac:dyDescent="0.3">
      <c r="A158" s="41"/>
      <c r="B158" s="41"/>
      <c r="C158" s="41"/>
      <c r="D158" s="41"/>
      <c r="E158" s="41"/>
      <c r="F158" s="41"/>
      <c r="G158" s="41"/>
      <c r="H158" s="43"/>
      <c r="I158" s="41"/>
      <c r="J158" s="41"/>
      <c r="K158" s="41"/>
      <c r="L158" s="41"/>
      <c r="M158" s="41"/>
      <c r="N158" s="41"/>
      <c r="O158" s="41"/>
      <c r="P158" s="41"/>
      <c r="Q158" s="1" t="s">
        <v>954</v>
      </c>
      <c r="R158" s="1" t="s">
        <v>953</v>
      </c>
      <c r="S158" s="41"/>
      <c r="T158" s="45"/>
      <c r="U158" s="41"/>
      <c r="V158" s="41"/>
    </row>
    <row r="159" spans="1:22" ht="38.25" customHeight="1" thickBot="1" x14ac:dyDescent="0.3">
      <c r="A159" s="41"/>
      <c r="B159" s="41"/>
      <c r="C159" s="41"/>
      <c r="D159" s="41"/>
      <c r="E159" s="41"/>
      <c r="F159" s="41"/>
      <c r="G159" s="41"/>
      <c r="H159" s="43"/>
      <c r="I159" s="41"/>
      <c r="J159" s="41"/>
      <c r="K159" s="41"/>
      <c r="L159" s="41"/>
      <c r="M159" s="41"/>
      <c r="N159" s="41"/>
      <c r="O159" s="41"/>
      <c r="P159" s="41"/>
      <c r="Q159" s="1" t="s">
        <v>952</v>
      </c>
      <c r="R159" s="1" t="s">
        <v>919</v>
      </c>
      <c r="S159" s="41"/>
      <c r="T159" s="45"/>
      <c r="U159" s="41"/>
      <c r="V159" s="41"/>
    </row>
    <row r="160" spans="1:22" ht="38.25" customHeight="1" thickBot="1" x14ac:dyDescent="0.3">
      <c r="A160" s="41"/>
      <c r="B160" s="41"/>
      <c r="C160" s="41"/>
      <c r="D160" s="41"/>
      <c r="E160" s="41"/>
      <c r="F160" s="41"/>
      <c r="G160" s="41"/>
      <c r="H160" s="43"/>
      <c r="I160" s="41"/>
      <c r="J160" s="41"/>
      <c r="K160" s="41"/>
      <c r="L160" s="41"/>
      <c r="M160" s="41"/>
      <c r="N160" s="41"/>
      <c r="O160" s="41"/>
      <c r="P160" s="41"/>
      <c r="Q160" s="1" t="s">
        <v>918</v>
      </c>
      <c r="R160" s="1" t="s">
        <v>917</v>
      </c>
      <c r="S160" s="41"/>
      <c r="T160" s="45"/>
      <c r="U160" s="41"/>
      <c r="V160" s="41"/>
    </row>
    <row r="161" spans="1:22" ht="38.25" customHeight="1" thickBot="1" x14ac:dyDescent="0.3">
      <c r="A161" s="41"/>
      <c r="B161" s="41"/>
      <c r="C161" s="41"/>
      <c r="D161" s="41"/>
      <c r="E161" s="41"/>
      <c r="F161" s="41"/>
      <c r="G161" s="41"/>
      <c r="H161" s="43"/>
      <c r="I161" s="41"/>
      <c r="J161" s="41"/>
      <c r="K161" s="41"/>
      <c r="L161" s="41"/>
      <c r="M161" s="41"/>
      <c r="N161" s="41"/>
      <c r="O161" s="41"/>
      <c r="P161" s="41"/>
      <c r="Q161" s="1" t="s">
        <v>951</v>
      </c>
      <c r="R161" s="1" t="s">
        <v>784</v>
      </c>
      <c r="S161" s="41"/>
      <c r="T161" s="45"/>
      <c r="U161" s="41"/>
      <c r="V161" s="41"/>
    </row>
    <row r="162" spans="1:22" ht="38.25" customHeight="1" thickBot="1" x14ac:dyDescent="0.3">
      <c r="A162" s="41"/>
      <c r="B162" s="41"/>
      <c r="C162" s="41"/>
      <c r="D162" s="41"/>
      <c r="E162" s="41"/>
      <c r="F162" s="41"/>
      <c r="G162" s="41"/>
      <c r="H162" s="43"/>
      <c r="I162" s="41"/>
      <c r="J162" s="41"/>
      <c r="K162" s="41"/>
      <c r="L162" s="41"/>
      <c r="M162" s="41"/>
      <c r="N162" s="41"/>
      <c r="O162" s="41"/>
      <c r="P162" s="41"/>
      <c r="Q162" s="1" t="s">
        <v>914</v>
      </c>
      <c r="R162" s="1" t="s">
        <v>913</v>
      </c>
      <c r="S162" s="41"/>
      <c r="T162" s="45"/>
      <c r="U162" s="41"/>
      <c r="V162" s="41"/>
    </row>
    <row r="163" spans="1:22" ht="38.25" customHeight="1" thickBot="1" x14ac:dyDescent="0.3">
      <c r="A163" s="41"/>
      <c r="B163" s="41"/>
      <c r="C163" s="41"/>
      <c r="D163" s="41"/>
      <c r="E163" s="41"/>
      <c r="F163" s="41"/>
      <c r="G163" s="41"/>
      <c r="H163" s="43"/>
      <c r="I163" s="41"/>
      <c r="J163" s="41"/>
      <c r="K163" s="41"/>
      <c r="L163" s="41"/>
      <c r="M163" s="41"/>
      <c r="N163" s="41"/>
      <c r="O163" s="41"/>
      <c r="P163" s="41"/>
      <c r="Q163" s="1" t="s">
        <v>931</v>
      </c>
      <c r="R163" s="1" t="s">
        <v>827</v>
      </c>
      <c r="S163" s="41"/>
      <c r="T163" s="45"/>
      <c r="U163" s="41"/>
      <c r="V163" s="41"/>
    </row>
    <row r="164" spans="1:22" ht="38.25" customHeight="1" thickBot="1" x14ac:dyDescent="0.3">
      <c r="A164" s="41"/>
      <c r="B164" s="41"/>
      <c r="C164" s="41"/>
      <c r="D164" s="41"/>
      <c r="E164" s="41"/>
      <c r="F164" s="41"/>
      <c r="G164" s="41"/>
      <c r="H164" s="43"/>
      <c r="I164" s="41"/>
      <c r="J164" s="41"/>
      <c r="K164" s="41"/>
      <c r="L164" s="41"/>
      <c r="M164" s="41"/>
      <c r="N164" s="41"/>
      <c r="O164" s="41"/>
      <c r="P164" s="41"/>
      <c r="Q164" s="1" t="s">
        <v>950</v>
      </c>
      <c r="R164" s="1" t="s">
        <v>909</v>
      </c>
      <c r="S164" s="41"/>
      <c r="T164" s="45"/>
      <c r="U164" s="41"/>
      <c r="V164" s="41"/>
    </row>
    <row r="165" spans="1:22" ht="38.25" customHeight="1" thickBot="1" x14ac:dyDescent="0.3">
      <c r="A165" s="41"/>
      <c r="B165" s="41"/>
      <c r="C165" s="41"/>
      <c r="D165" s="41"/>
      <c r="E165" s="41"/>
      <c r="F165" s="41"/>
      <c r="G165" s="41"/>
      <c r="H165" s="43"/>
      <c r="I165" s="41"/>
      <c r="J165" s="41"/>
      <c r="K165" s="41"/>
      <c r="L165" s="41"/>
      <c r="M165" s="41"/>
      <c r="N165" s="41"/>
      <c r="O165" s="41"/>
      <c r="P165" s="41"/>
      <c r="Q165" s="1" t="s">
        <v>949</v>
      </c>
      <c r="R165" s="1" t="s">
        <v>909</v>
      </c>
      <c r="S165" s="41"/>
      <c r="T165" s="45"/>
      <c r="U165" s="41"/>
      <c r="V165" s="41"/>
    </row>
    <row r="166" spans="1:22" ht="38.25" customHeight="1" thickBot="1" x14ac:dyDescent="0.3">
      <c r="A166" s="41"/>
      <c r="B166" s="41"/>
      <c r="C166" s="41"/>
      <c r="D166" s="41"/>
      <c r="E166" s="41"/>
      <c r="F166" s="41"/>
      <c r="G166" s="41"/>
      <c r="H166" s="43"/>
      <c r="I166" s="41"/>
      <c r="J166" s="41"/>
      <c r="K166" s="41"/>
      <c r="L166" s="41"/>
      <c r="M166" s="41"/>
      <c r="N166" s="41"/>
      <c r="O166" s="41"/>
      <c r="P166" s="41"/>
      <c r="Q166" s="1" t="s">
        <v>940</v>
      </c>
      <c r="R166" s="1" t="s">
        <v>176</v>
      </c>
      <c r="S166" s="41"/>
      <c r="T166" s="45"/>
      <c r="U166" s="41"/>
      <c r="V166" s="41"/>
    </row>
    <row r="167" spans="1:22" ht="38.25" customHeight="1" thickBot="1" x14ac:dyDescent="0.3">
      <c r="A167" s="41"/>
      <c r="B167" s="41"/>
      <c r="C167" s="41"/>
      <c r="D167" s="41"/>
      <c r="E167" s="41"/>
      <c r="F167" s="41"/>
      <c r="G167" s="41"/>
      <c r="H167" s="43"/>
      <c r="I167" s="41"/>
      <c r="J167" s="41"/>
      <c r="K167" s="41"/>
      <c r="L167" s="41"/>
      <c r="M167" s="41"/>
      <c r="N167" s="41"/>
      <c r="O167" s="41"/>
      <c r="P167" s="41"/>
      <c r="Q167" s="1" t="s">
        <v>825</v>
      </c>
      <c r="R167" s="1" t="s">
        <v>824</v>
      </c>
      <c r="S167" s="41"/>
      <c r="T167" s="45"/>
      <c r="U167" s="41"/>
      <c r="V167" s="41"/>
    </row>
    <row r="168" spans="1:22" ht="38.25" customHeight="1" thickBot="1" x14ac:dyDescent="0.3">
      <c r="A168" s="41"/>
      <c r="B168" s="41"/>
      <c r="C168" s="41"/>
      <c r="D168" s="41"/>
      <c r="E168" s="41"/>
      <c r="F168" s="41"/>
      <c r="G168" s="41"/>
      <c r="H168" s="43"/>
      <c r="I168" s="41"/>
      <c r="J168" s="41"/>
      <c r="K168" s="41"/>
      <c r="L168" s="41"/>
      <c r="M168" s="41"/>
      <c r="N168" s="41"/>
      <c r="O168" s="41"/>
      <c r="P168" s="41"/>
      <c r="Q168" s="1" t="s">
        <v>823</v>
      </c>
      <c r="R168" s="1" t="s">
        <v>822</v>
      </c>
      <c r="S168" s="41"/>
      <c r="T168" s="45"/>
      <c r="U168" s="41"/>
      <c r="V168" s="41"/>
    </row>
    <row r="169" spans="1:22" ht="38.25" customHeight="1" thickBot="1" x14ac:dyDescent="0.3">
      <c r="A169" s="41"/>
      <c r="B169" s="41"/>
      <c r="C169" s="41"/>
      <c r="D169" s="41"/>
      <c r="E169" s="41"/>
      <c r="F169" s="41"/>
      <c r="G169" s="41"/>
      <c r="H169" s="43"/>
      <c r="I169" s="41"/>
      <c r="J169" s="41"/>
      <c r="K169" s="41"/>
      <c r="L169" s="41"/>
      <c r="M169" s="41"/>
      <c r="N169" s="41"/>
      <c r="O169" s="41"/>
      <c r="P169" s="41"/>
      <c r="Q169" s="1" t="s">
        <v>821</v>
      </c>
      <c r="R169" s="1" t="s">
        <v>771</v>
      </c>
      <c r="S169" s="41"/>
      <c r="T169" s="45"/>
      <c r="U169" s="41"/>
      <c r="V169" s="41"/>
    </row>
    <row r="170" spans="1:22" ht="38.25" customHeight="1" thickBot="1" x14ac:dyDescent="0.3">
      <c r="A170" s="41"/>
      <c r="B170" s="41"/>
      <c r="C170" s="41"/>
      <c r="D170" s="41"/>
      <c r="E170" s="41"/>
      <c r="F170" s="41"/>
      <c r="G170" s="41"/>
      <c r="H170" s="43"/>
      <c r="I170" s="41"/>
      <c r="J170" s="41"/>
      <c r="K170" s="41"/>
      <c r="L170" s="41"/>
      <c r="M170" s="42"/>
      <c r="N170" s="42"/>
      <c r="O170" s="42"/>
      <c r="P170" s="42"/>
      <c r="Q170" s="1" t="s">
        <v>948</v>
      </c>
      <c r="R170" s="1" t="s">
        <v>819</v>
      </c>
      <c r="S170" s="41"/>
      <c r="T170" s="45"/>
      <c r="U170" s="41"/>
      <c r="V170" s="41"/>
    </row>
    <row r="171" spans="1:22" ht="38.25" customHeight="1" thickBot="1" x14ac:dyDescent="0.3">
      <c r="A171" s="41"/>
      <c r="B171" s="41"/>
      <c r="C171" s="41"/>
      <c r="D171" s="41"/>
      <c r="E171" s="41"/>
      <c r="F171" s="41"/>
      <c r="G171" s="41"/>
      <c r="H171" s="43"/>
      <c r="I171" s="41"/>
      <c r="J171" s="41"/>
      <c r="K171" s="41"/>
      <c r="L171" s="41"/>
      <c r="M171" s="47" t="s">
        <v>947</v>
      </c>
      <c r="N171" s="47" t="s">
        <v>904</v>
      </c>
      <c r="O171" s="47" t="s">
        <v>17</v>
      </c>
      <c r="P171" s="47" t="s">
        <v>24</v>
      </c>
      <c r="Q171" s="1" t="s">
        <v>946</v>
      </c>
      <c r="R171" s="1" t="s">
        <v>902</v>
      </c>
      <c r="S171" s="41"/>
      <c r="T171" s="45"/>
      <c r="U171" s="41"/>
      <c r="V171" s="41"/>
    </row>
    <row r="172" spans="1:22" ht="38.25" customHeight="1" thickBot="1" x14ac:dyDescent="0.3">
      <c r="A172" s="41"/>
      <c r="B172" s="41"/>
      <c r="C172" s="41"/>
      <c r="D172" s="41"/>
      <c r="E172" s="41"/>
      <c r="F172" s="41"/>
      <c r="G172" s="41"/>
      <c r="H172" s="43"/>
      <c r="I172" s="41"/>
      <c r="J172" s="41"/>
      <c r="K172" s="41"/>
      <c r="L172" s="41"/>
      <c r="M172" s="41"/>
      <c r="N172" s="41"/>
      <c r="O172" s="41"/>
      <c r="P172" s="41"/>
      <c r="Q172" s="1" t="s">
        <v>945</v>
      </c>
      <c r="R172" s="1" t="s">
        <v>852</v>
      </c>
      <c r="S172" s="41"/>
      <c r="T172" s="45"/>
      <c r="U172" s="41"/>
      <c r="V172" s="41"/>
    </row>
    <row r="173" spans="1:22" ht="38.25" customHeight="1" thickBot="1" x14ac:dyDescent="0.3">
      <c r="A173" s="41"/>
      <c r="B173" s="41"/>
      <c r="C173" s="41"/>
      <c r="D173" s="41"/>
      <c r="E173" s="41"/>
      <c r="F173" s="41"/>
      <c r="G173" s="41"/>
      <c r="H173" s="43"/>
      <c r="I173" s="41"/>
      <c r="J173" s="41"/>
      <c r="K173" s="41"/>
      <c r="L173" s="41"/>
      <c r="M173" s="41"/>
      <c r="N173" s="41"/>
      <c r="O173" s="41"/>
      <c r="P173" s="41"/>
      <c r="Q173" s="1" t="s">
        <v>944</v>
      </c>
      <c r="R173" s="1" t="s">
        <v>922</v>
      </c>
      <c r="S173" s="41"/>
      <c r="T173" s="45"/>
      <c r="U173" s="41"/>
      <c r="V173" s="41"/>
    </row>
    <row r="174" spans="1:22" ht="38.25" customHeight="1" thickBot="1" x14ac:dyDescent="0.3">
      <c r="A174" s="41"/>
      <c r="B174" s="41"/>
      <c r="C174" s="41"/>
      <c r="D174" s="41"/>
      <c r="E174" s="41"/>
      <c r="F174" s="41"/>
      <c r="G174" s="41"/>
      <c r="H174" s="43"/>
      <c r="I174" s="41"/>
      <c r="J174" s="41"/>
      <c r="K174" s="41"/>
      <c r="L174" s="41"/>
      <c r="M174" s="41"/>
      <c r="N174" s="41"/>
      <c r="O174" s="41"/>
      <c r="P174" s="41"/>
      <c r="Q174" s="1" t="s">
        <v>921</v>
      </c>
      <c r="R174" s="1" t="s">
        <v>870</v>
      </c>
      <c r="S174" s="41"/>
      <c r="T174" s="45"/>
      <c r="U174" s="41"/>
      <c r="V174" s="41"/>
    </row>
    <row r="175" spans="1:22" ht="38.25" customHeight="1" thickBot="1" x14ac:dyDescent="0.3">
      <c r="A175" s="41"/>
      <c r="B175" s="41"/>
      <c r="C175" s="41"/>
      <c r="D175" s="41"/>
      <c r="E175" s="41"/>
      <c r="F175" s="41"/>
      <c r="G175" s="41"/>
      <c r="H175" s="43"/>
      <c r="I175" s="41"/>
      <c r="J175" s="41"/>
      <c r="K175" s="41"/>
      <c r="L175" s="41"/>
      <c r="M175" s="41"/>
      <c r="N175" s="41"/>
      <c r="O175" s="41"/>
      <c r="P175" s="41"/>
      <c r="Q175" s="1" t="s">
        <v>943</v>
      </c>
      <c r="R175" s="1" t="s">
        <v>919</v>
      </c>
      <c r="S175" s="41"/>
      <c r="T175" s="45"/>
      <c r="U175" s="41"/>
      <c r="V175" s="41"/>
    </row>
    <row r="176" spans="1:22" ht="38.25" customHeight="1" thickBot="1" x14ac:dyDescent="0.3">
      <c r="A176" s="41"/>
      <c r="B176" s="41"/>
      <c r="C176" s="41"/>
      <c r="D176" s="41"/>
      <c r="E176" s="41"/>
      <c r="F176" s="41"/>
      <c r="G176" s="41"/>
      <c r="H176" s="43"/>
      <c r="I176" s="41"/>
      <c r="J176" s="41"/>
      <c r="K176" s="41"/>
      <c r="L176" s="41"/>
      <c r="M176" s="41"/>
      <c r="N176" s="41"/>
      <c r="O176" s="41"/>
      <c r="P176" s="41"/>
      <c r="Q176" s="1" t="s">
        <v>918</v>
      </c>
      <c r="R176" s="1" t="s">
        <v>917</v>
      </c>
      <c r="S176" s="41"/>
      <c r="T176" s="45"/>
      <c r="U176" s="41"/>
      <c r="V176" s="41"/>
    </row>
    <row r="177" spans="1:22" ht="38.25" customHeight="1" thickBot="1" x14ac:dyDescent="0.3">
      <c r="A177" s="41"/>
      <c r="B177" s="41"/>
      <c r="C177" s="41"/>
      <c r="D177" s="41"/>
      <c r="E177" s="41"/>
      <c r="F177" s="41"/>
      <c r="G177" s="41"/>
      <c r="H177" s="43"/>
      <c r="I177" s="41"/>
      <c r="J177" s="41"/>
      <c r="K177" s="41"/>
      <c r="L177" s="41"/>
      <c r="M177" s="41"/>
      <c r="N177" s="41"/>
      <c r="O177" s="41"/>
      <c r="P177" s="41"/>
      <c r="Q177" s="1" t="s">
        <v>942</v>
      </c>
      <c r="R177" s="1" t="s">
        <v>784</v>
      </c>
      <c r="S177" s="41"/>
      <c r="T177" s="45"/>
      <c r="U177" s="41"/>
      <c r="V177" s="41"/>
    </row>
    <row r="178" spans="1:22" ht="38.25" customHeight="1" thickBot="1" x14ac:dyDescent="0.3">
      <c r="A178" s="41"/>
      <c r="B178" s="41"/>
      <c r="C178" s="41"/>
      <c r="D178" s="41"/>
      <c r="E178" s="41"/>
      <c r="F178" s="41"/>
      <c r="G178" s="41"/>
      <c r="H178" s="43"/>
      <c r="I178" s="41"/>
      <c r="J178" s="41"/>
      <c r="K178" s="41"/>
      <c r="L178" s="41"/>
      <c r="M178" s="41"/>
      <c r="N178" s="41"/>
      <c r="O178" s="41"/>
      <c r="P178" s="41"/>
      <c r="Q178" s="1" t="s">
        <v>914</v>
      </c>
      <c r="R178" s="1" t="s">
        <v>913</v>
      </c>
      <c r="S178" s="41"/>
      <c r="T178" s="45"/>
      <c r="U178" s="41"/>
      <c r="V178" s="41"/>
    </row>
    <row r="179" spans="1:22" ht="38.25" customHeight="1" thickBot="1" x14ac:dyDescent="0.3">
      <c r="A179" s="41"/>
      <c r="B179" s="41"/>
      <c r="C179" s="41"/>
      <c r="D179" s="41"/>
      <c r="E179" s="41"/>
      <c r="F179" s="41"/>
      <c r="G179" s="41"/>
      <c r="H179" s="43"/>
      <c r="I179" s="41"/>
      <c r="J179" s="41"/>
      <c r="K179" s="41"/>
      <c r="L179" s="41"/>
      <c r="M179" s="41"/>
      <c r="N179" s="41"/>
      <c r="O179" s="41"/>
      <c r="P179" s="41"/>
      <c r="Q179" s="1" t="s">
        <v>931</v>
      </c>
      <c r="R179" s="1" t="s">
        <v>827</v>
      </c>
      <c r="S179" s="41"/>
      <c r="T179" s="45"/>
      <c r="U179" s="41"/>
      <c r="V179" s="41"/>
    </row>
    <row r="180" spans="1:22" ht="38.25" customHeight="1" thickBot="1" x14ac:dyDescent="0.3">
      <c r="A180" s="41"/>
      <c r="B180" s="41"/>
      <c r="C180" s="41"/>
      <c r="D180" s="41"/>
      <c r="E180" s="41"/>
      <c r="F180" s="41"/>
      <c r="G180" s="41"/>
      <c r="H180" s="43"/>
      <c r="I180" s="41"/>
      <c r="J180" s="41"/>
      <c r="K180" s="41"/>
      <c r="L180" s="41"/>
      <c r="M180" s="41"/>
      <c r="N180" s="41"/>
      <c r="O180" s="41"/>
      <c r="P180" s="41"/>
      <c r="Q180" s="1" t="s">
        <v>941</v>
      </c>
      <c r="R180" s="1" t="s">
        <v>909</v>
      </c>
      <c r="S180" s="41"/>
      <c r="T180" s="45"/>
      <c r="U180" s="41"/>
      <c r="V180" s="41"/>
    </row>
    <row r="181" spans="1:22" ht="38.25" customHeight="1" thickBot="1" x14ac:dyDescent="0.3">
      <c r="A181" s="41"/>
      <c r="B181" s="41"/>
      <c r="C181" s="41"/>
      <c r="D181" s="41"/>
      <c r="E181" s="41"/>
      <c r="F181" s="41"/>
      <c r="G181" s="41"/>
      <c r="H181" s="43"/>
      <c r="I181" s="41"/>
      <c r="J181" s="41"/>
      <c r="K181" s="41"/>
      <c r="L181" s="41"/>
      <c r="M181" s="41"/>
      <c r="N181" s="41"/>
      <c r="O181" s="41"/>
      <c r="P181" s="41"/>
      <c r="Q181" s="1" t="s">
        <v>940</v>
      </c>
      <c r="R181" s="1" t="s">
        <v>176</v>
      </c>
      <c r="S181" s="41"/>
      <c r="T181" s="45"/>
      <c r="U181" s="41"/>
      <c r="V181" s="41"/>
    </row>
    <row r="182" spans="1:22" ht="38.25" customHeight="1" thickBot="1" x14ac:dyDescent="0.3">
      <c r="A182" s="41"/>
      <c r="B182" s="41"/>
      <c r="C182" s="41"/>
      <c r="D182" s="41"/>
      <c r="E182" s="41"/>
      <c r="F182" s="41"/>
      <c r="G182" s="41"/>
      <c r="H182" s="43"/>
      <c r="I182" s="41"/>
      <c r="J182" s="41"/>
      <c r="K182" s="41"/>
      <c r="L182" s="41"/>
      <c r="M182" s="41"/>
      <c r="N182" s="41"/>
      <c r="O182" s="41"/>
      <c r="P182" s="41"/>
      <c r="Q182" s="1" t="s">
        <v>825</v>
      </c>
      <c r="R182" s="1" t="s">
        <v>824</v>
      </c>
      <c r="S182" s="41"/>
      <c r="T182" s="45"/>
      <c r="U182" s="41"/>
      <c r="V182" s="41"/>
    </row>
    <row r="183" spans="1:22" ht="38.25" customHeight="1" thickBot="1" x14ac:dyDescent="0.3">
      <c r="A183" s="41"/>
      <c r="B183" s="41"/>
      <c r="C183" s="41"/>
      <c r="D183" s="41"/>
      <c r="E183" s="41"/>
      <c r="F183" s="41"/>
      <c r="G183" s="41"/>
      <c r="H183" s="43"/>
      <c r="I183" s="41"/>
      <c r="J183" s="41"/>
      <c r="K183" s="41"/>
      <c r="L183" s="41"/>
      <c r="M183" s="41"/>
      <c r="N183" s="41"/>
      <c r="O183" s="41"/>
      <c r="P183" s="41"/>
      <c r="Q183" s="1" t="s">
        <v>823</v>
      </c>
      <c r="R183" s="1" t="s">
        <v>822</v>
      </c>
      <c r="S183" s="41"/>
      <c r="T183" s="45"/>
      <c r="U183" s="41"/>
      <c r="V183" s="41"/>
    </row>
    <row r="184" spans="1:22" ht="38.25" customHeight="1" thickBot="1" x14ac:dyDescent="0.3">
      <c r="A184" s="41"/>
      <c r="B184" s="41"/>
      <c r="C184" s="41"/>
      <c r="D184" s="41"/>
      <c r="E184" s="41"/>
      <c r="F184" s="41"/>
      <c r="G184" s="41"/>
      <c r="H184" s="43"/>
      <c r="I184" s="41"/>
      <c r="J184" s="41"/>
      <c r="K184" s="41"/>
      <c r="L184" s="41"/>
      <c r="M184" s="41"/>
      <c r="N184" s="41"/>
      <c r="O184" s="41"/>
      <c r="P184" s="41"/>
      <c r="Q184" s="1" t="s">
        <v>821</v>
      </c>
      <c r="R184" s="1" t="s">
        <v>771</v>
      </c>
      <c r="S184" s="41"/>
      <c r="T184" s="45"/>
      <c r="U184" s="41"/>
      <c r="V184" s="41"/>
    </row>
    <row r="185" spans="1:22" ht="38.25" customHeight="1" thickBot="1" x14ac:dyDescent="0.3">
      <c r="A185" s="42"/>
      <c r="B185" s="42"/>
      <c r="C185" s="42"/>
      <c r="D185" s="42"/>
      <c r="E185" s="42"/>
      <c r="F185" s="42"/>
      <c r="G185" s="42"/>
      <c r="H185" s="44"/>
      <c r="I185" s="42"/>
      <c r="J185" s="42"/>
      <c r="K185" s="42"/>
      <c r="L185" s="42"/>
      <c r="M185" s="42"/>
      <c r="N185" s="42"/>
      <c r="O185" s="42"/>
      <c r="P185" s="42"/>
      <c r="Q185" s="1" t="s">
        <v>939</v>
      </c>
      <c r="R185" s="1" t="s">
        <v>819</v>
      </c>
      <c r="S185" s="42"/>
      <c r="T185" s="46"/>
      <c r="U185" s="42"/>
      <c r="V185" s="42"/>
    </row>
    <row r="186" spans="1:22" ht="38.25" customHeight="1" thickBot="1" x14ac:dyDescent="0.3">
      <c r="A186" s="47" t="s">
        <v>208</v>
      </c>
      <c r="B186" s="47">
        <v>560</v>
      </c>
      <c r="C186" s="47" t="s">
        <v>96</v>
      </c>
      <c r="D186" s="47" t="s">
        <v>904</v>
      </c>
      <c r="E186" s="47" t="s">
        <v>938</v>
      </c>
      <c r="F186" s="47" t="s">
        <v>95</v>
      </c>
      <c r="G186" s="47"/>
      <c r="H186" s="48" t="s">
        <v>937</v>
      </c>
      <c r="I186" s="47" t="s">
        <v>835</v>
      </c>
      <c r="J186" s="47" t="s">
        <v>202</v>
      </c>
      <c r="K186" s="47"/>
      <c r="L186" s="47">
        <v>0</v>
      </c>
      <c r="M186" s="47" t="s">
        <v>936</v>
      </c>
      <c r="N186" s="47" t="s">
        <v>904</v>
      </c>
      <c r="O186" s="47" t="s">
        <v>139</v>
      </c>
      <c r="P186" s="47" t="s">
        <v>24</v>
      </c>
      <c r="Q186" s="1" t="s">
        <v>935</v>
      </c>
      <c r="R186" s="1" t="s">
        <v>902</v>
      </c>
      <c r="S186" s="47" t="s">
        <v>139</v>
      </c>
      <c r="T186" s="50">
        <v>0.66666666666666696</v>
      </c>
      <c r="U186" s="47">
        <v>-26</v>
      </c>
      <c r="V186" s="47"/>
    </row>
    <row r="187" spans="1:22" ht="38.25" customHeight="1" thickBot="1" x14ac:dyDescent="0.3">
      <c r="A187" s="41"/>
      <c r="B187" s="41"/>
      <c r="C187" s="41"/>
      <c r="D187" s="41"/>
      <c r="E187" s="41"/>
      <c r="F187" s="41"/>
      <c r="G187" s="41"/>
      <c r="H187" s="43"/>
      <c r="I187" s="41"/>
      <c r="J187" s="41"/>
      <c r="K187" s="41"/>
      <c r="L187" s="41"/>
      <c r="M187" s="41"/>
      <c r="N187" s="41"/>
      <c r="O187" s="41"/>
      <c r="P187" s="41"/>
      <c r="Q187" s="1" t="s">
        <v>934</v>
      </c>
      <c r="R187" s="1" t="s">
        <v>900</v>
      </c>
      <c r="S187" s="41"/>
      <c r="T187" s="51"/>
      <c r="U187" s="41"/>
      <c r="V187" s="41"/>
    </row>
    <row r="188" spans="1:22" ht="38.25" customHeight="1" thickBot="1" x14ac:dyDescent="0.3">
      <c r="A188" s="41"/>
      <c r="B188" s="41"/>
      <c r="C188" s="41"/>
      <c r="D188" s="41"/>
      <c r="E188" s="41"/>
      <c r="F188" s="41"/>
      <c r="G188" s="41"/>
      <c r="H188" s="43"/>
      <c r="I188" s="41"/>
      <c r="J188" s="41"/>
      <c r="K188" s="41"/>
      <c r="L188" s="41"/>
      <c r="M188" s="41"/>
      <c r="N188" s="41"/>
      <c r="O188" s="41"/>
      <c r="P188" s="41"/>
      <c r="Q188" s="1" t="s">
        <v>924</v>
      </c>
      <c r="R188" s="1" t="s">
        <v>852</v>
      </c>
      <c r="S188" s="41"/>
      <c r="T188" s="51"/>
      <c r="U188" s="41"/>
      <c r="V188" s="41"/>
    </row>
    <row r="189" spans="1:22" ht="38.25" customHeight="1" thickBot="1" x14ac:dyDescent="0.3">
      <c r="A189" s="41"/>
      <c r="B189" s="41"/>
      <c r="C189" s="41"/>
      <c r="D189" s="41"/>
      <c r="E189" s="41"/>
      <c r="F189" s="41"/>
      <c r="G189" s="41"/>
      <c r="H189" s="43"/>
      <c r="I189" s="41"/>
      <c r="J189" s="41"/>
      <c r="K189" s="41"/>
      <c r="L189" s="41"/>
      <c r="M189" s="41"/>
      <c r="N189" s="41"/>
      <c r="O189" s="41"/>
      <c r="P189" s="41"/>
      <c r="Q189" s="1" t="s">
        <v>923</v>
      </c>
      <c r="R189" s="1" t="s">
        <v>922</v>
      </c>
      <c r="S189" s="41"/>
      <c r="T189" s="51"/>
      <c r="U189" s="41"/>
      <c r="V189" s="41"/>
    </row>
    <row r="190" spans="1:22" ht="38.25" customHeight="1" thickBot="1" x14ac:dyDescent="0.3">
      <c r="A190" s="41"/>
      <c r="B190" s="41"/>
      <c r="C190" s="41"/>
      <c r="D190" s="41"/>
      <c r="E190" s="41"/>
      <c r="F190" s="41"/>
      <c r="G190" s="41"/>
      <c r="H190" s="43"/>
      <c r="I190" s="41"/>
      <c r="J190" s="41"/>
      <c r="K190" s="41"/>
      <c r="L190" s="41"/>
      <c r="M190" s="41"/>
      <c r="N190" s="41"/>
      <c r="O190" s="41"/>
      <c r="P190" s="41"/>
      <c r="Q190" s="1" t="s">
        <v>921</v>
      </c>
      <c r="R190" s="1" t="s">
        <v>870</v>
      </c>
      <c r="S190" s="41"/>
      <c r="T190" s="51"/>
      <c r="U190" s="41"/>
      <c r="V190" s="41"/>
    </row>
    <row r="191" spans="1:22" ht="38.25" customHeight="1" thickBot="1" x14ac:dyDescent="0.3">
      <c r="A191" s="41"/>
      <c r="B191" s="41"/>
      <c r="C191" s="41"/>
      <c r="D191" s="41"/>
      <c r="E191" s="41"/>
      <c r="F191" s="41"/>
      <c r="G191" s="41"/>
      <c r="H191" s="43"/>
      <c r="I191" s="41"/>
      <c r="J191" s="41"/>
      <c r="K191" s="41"/>
      <c r="L191" s="41"/>
      <c r="M191" s="41"/>
      <c r="N191" s="41"/>
      <c r="O191" s="41"/>
      <c r="P191" s="41"/>
      <c r="Q191" s="1" t="s">
        <v>920</v>
      </c>
      <c r="R191" s="1" t="s">
        <v>919</v>
      </c>
      <c r="S191" s="41"/>
      <c r="T191" s="51"/>
      <c r="U191" s="41"/>
      <c r="V191" s="41"/>
    </row>
    <row r="192" spans="1:22" ht="38.25" customHeight="1" thickBot="1" x14ac:dyDescent="0.3">
      <c r="A192" s="41"/>
      <c r="B192" s="41"/>
      <c r="C192" s="41"/>
      <c r="D192" s="41"/>
      <c r="E192" s="41"/>
      <c r="F192" s="41"/>
      <c r="G192" s="41"/>
      <c r="H192" s="43"/>
      <c r="I192" s="41"/>
      <c r="J192" s="41"/>
      <c r="K192" s="41"/>
      <c r="L192" s="41"/>
      <c r="M192" s="41"/>
      <c r="N192" s="41"/>
      <c r="O192" s="41"/>
      <c r="P192" s="41"/>
      <c r="Q192" s="1" t="s">
        <v>918</v>
      </c>
      <c r="R192" s="1" t="s">
        <v>917</v>
      </c>
      <c r="S192" s="41"/>
      <c r="T192" s="51"/>
      <c r="U192" s="41"/>
      <c r="V192" s="41"/>
    </row>
    <row r="193" spans="1:22" ht="38.25" customHeight="1" thickBot="1" x14ac:dyDescent="0.3">
      <c r="A193" s="41"/>
      <c r="B193" s="41"/>
      <c r="C193" s="41"/>
      <c r="D193" s="41"/>
      <c r="E193" s="41"/>
      <c r="F193" s="41"/>
      <c r="G193" s="41"/>
      <c r="H193" s="43"/>
      <c r="I193" s="41"/>
      <c r="J193" s="41"/>
      <c r="K193" s="41"/>
      <c r="L193" s="41"/>
      <c r="M193" s="41"/>
      <c r="N193" s="41"/>
      <c r="O193" s="41"/>
      <c r="P193" s="41"/>
      <c r="Q193" s="1" t="s">
        <v>933</v>
      </c>
      <c r="R193" s="1" t="s">
        <v>762</v>
      </c>
      <c r="S193" s="41"/>
      <c r="T193" s="51"/>
      <c r="U193" s="41"/>
      <c r="V193" s="41"/>
    </row>
    <row r="194" spans="1:22" ht="38.25" customHeight="1" thickBot="1" x14ac:dyDescent="0.3">
      <c r="A194" s="41"/>
      <c r="B194" s="41"/>
      <c r="C194" s="41"/>
      <c r="D194" s="41"/>
      <c r="E194" s="41"/>
      <c r="F194" s="41"/>
      <c r="G194" s="41"/>
      <c r="H194" s="43"/>
      <c r="I194" s="41"/>
      <c r="J194" s="41"/>
      <c r="K194" s="41"/>
      <c r="L194" s="41"/>
      <c r="M194" s="41"/>
      <c r="N194" s="41"/>
      <c r="O194" s="41"/>
      <c r="P194" s="41"/>
      <c r="Q194" s="1" t="s">
        <v>932</v>
      </c>
      <c r="R194" s="1" t="s">
        <v>784</v>
      </c>
      <c r="S194" s="41"/>
      <c r="T194" s="51"/>
      <c r="U194" s="41"/>
      <c r="V194" s="41"/>
    </row>
    <row r="195" spans="1:22" ht="38.25" customHeight="1" thickBot="1" x14ac:dyDescent="0.3">
      <c r="A195" s="41"/>
      <c r="B195" s="41"/>
      <c r="C195" s="41"/>
      <c r="D195" s="41"/>
      <c r="E195" s="41"/>
      <c r="F195" s="41"/>
      <c r="G195" s="41"/>
      <c r="H195" s="43"/>
      <c r="I195" s="41"/>
      <c r="J195" s="41"/>
      <c r="K195" s="41"/>
      <c r="L195" s="41"/>
      <c r="M195" s="41"/>
      <c r="N195" s="41"/>
      <c r="O195" s="41"/>
      <c r="P195" s="41"/>
      <c r="Q195" s="1" t="s">
        <v>914</v>
      </c>
      <c r="R195" s="1" t="s">
        <v>913</v>
      </c>
      <c r="S195" s="41"/>
      <c r="T195" s="51"/>
      <c r="U195" s="41"/>
      <c r="V195" s="41"/>
    </row>
    <row r="196" spans="1:22" ht="38.25" customHeight="1" thickBot="1" x14ac:dyDescent="0.3">
      <c r="A196" s="41"/>
      <c r="B196" s="41"/>
      <c r="C196" s="41"/>
      <c r="D196" s="41"/>
      <c r="E196" s="41"/>
      <c r="F196" s="41"/>
      <c r="G196" s="41"/>
      <c r="H196" s="43"/>
      <c r="I196" s="41"/>
      <c r="J196" s="41"/>
      <c r="K196" s="41"/>
      <c r="L196" s="41"/>
      <c r="M196" s="41"/>
      <c r="N196" s="41"/>
      <c r="O196" s="41"/>
      <c r="P196" s="41"/>
      <c r="Q196" s="1" t="s">
        <v>912</v>
      </c>
      <c r="R196" s="1" t="s">
        <v>827</v>
      </c>
      <c r="S196" s="41"/>
      <c r="T196" s="51"/>
      <c r="U196" s="41"/>
      <c r="V196" s="41"/>
    </row>
    <row r="197" spans="1:22" ht="38.25" customHeight="1" thickBot="1" x14ac:dyDescent="0.3">
      <c r="A197" s="41"/>
      <c r="B197" s="41"/>
      <c r="C197" s="41"/>
      <c r="D197" s="41"/>
      <c r="E197" s="41"/>
      <c r="F197" s="41"/>
      <c r="G197" s="41"/>
      <c r="H197" s="43"/>
      <c r="I197" s="41"/>
      <c r="J197" s="41"/>
      <c r="K197" s="41"/>
      <c r="L197" s="41"/>
      <c r="M197" s="41"/>
      <c r="N197" s="41"/>
      <c r="O197" s="41"/>
      <c r="P197" s="41"/>
      <c r="Q197" s="1" t="s">
        <v>931</v>
      </c>
      <c r="R197" s="1" t="s">
        <v>827</v>
      </c>
      <c r="S197" s="41"/>
      <c r="T197" s="51"/>
      <c r="U197" s="41"/>
      <c r="V197" s="41"/>
    </row>
    <row r="198" spans="1:22" ht="38.25" customHeight="1" thickBot="1" x14ac:dyDescent="0.3">
      <c r="A198" s="41"/>
      <c r="B198" s="41"/>
      <c r="C198" s="41"/>
      <c r="D198" s="41"/>
      <c r="E198" s="41"/>
      <c r="F198" s="41"/>
      <c r="G198" s="41"/>
      <c r="H198" s="43"/>
      <c r="I198" s="41"/>
      <c r="J198" s="41"/>
      <c r="K198" s="41"/>
      <c r="L198" s="41"/>
      <c r="M198" s="41"/>
      <c r="N198" s="41"/>
      <c r="O198" s="41"/>
      <c r="P198" s="41"/>
      <c r="Q198" s="1" t="s">
        <v>930</v>
      </c>
      <c r="R198" s="1" t="s">
        <v>909</v>
      </c>
      <c r="S198" s="41"/>
      <c r="T198" s="51"/>
      <c r="U198" s="41"/>
      <c r="V198" s="41"/>
    </row>
    <row r="199" spans="1:22" ht="38.25" customHeight="1" thickBot="1" x14ac:dyDescent="0.3">
      <c r="A199" s="41"/>
      <c r="B199" s="41"/>
      <c r="C199" s="41"/>
      <c r="D199" s="41"/>
      <c r="E199" s="41"/>
      <c r="F199" s="41"/>
      <c r="G199" s="41"/>
      <c r="H199" s="43"/>
      <c r="I199" s="41"/>
      <c r="J199" s="41"/>
      <c r="K199" s="41"/>
      <c r="L199" s="41"/>
      <c r="M199" s="41"/>
      <c r="N199" s="41"/>
      <c r="O199" s="41"/>
      <c r="P199" s="41"/>
      <c r="Q199" s="1" t="s">
        <v>908</v>
      </c>
      <c r="R199" s="1" t="s">
        <v>176</v>
      </c>
      <c r="S199" s="41"/>
      <c r="T199" s="51"/>
      <c r="U199" s="41"/>
      <c r="V199" s="41"/>
    </row>
    <row r="200" spans="1:22" ht="38.25" customHeight="1" thickBot="1" x14ac:dyDescent="0.3">
      <c r="A200" s="41"/>
      <c r="B200" s="41"/>
      <c r="C200" s="41"/>
      <c r="D200" s="41"/>
      <c r="E200" s="41"/>
      <c r="F200" s="41"/>
      <c r="G200" s="41"/>
      <c r="H200" s="43"/>
      <c r="I200" s="41"/>
      <c r="J200" s="41"/>
      <c r="K200" s="41"/>
      <c r="L200" s="41"/>
      <c r="M200" s="41"/>
      <c r="N200" s="41"/>
      <c r="O200" s="41"/>
      <c r="P200" s="41"/>
      <c r="Q200" s="1" t="s">
        <v>825</v>
      </c>
      <c r="R200" s="1" t="s">
        <v>824</v>
      </c>
      <c r="S200" s="41"/>
      <c r="T200" s="51"/>
      <c r="U200" s="41"/>
      <c r="V200" s="41"/>
    </row>
    <row r="201" spans="1:22" ht="38.25" customHeight="1" thickBot="1" x14ac:dyDescent="0.3">
      <c r="A201" s="41"/>
      <c r="B201" s="41"/>
      <c r="C201" s="41"/>
      <c r="D201" s="41"/>
      <c r="E201" s="41"/>
      <c r="F201" s="41"/>
      <c r="G201" s="41"/>
      <c r="H201" s="43"/>
      <c r="I201" s="41"/>
      <c r="J201" s="41"/>
      <c r="K201" s="41"/>
      <c r="L201" s="41"/>
      <c r="M201" s="41"/>
      <c r="N201" s="41"/>
      <c r="O201" s="41"/>
      <c r="P201" s="41"/>
      <c r="Q201" s="1" t="s">
        <v>907</v>
      </c>
      <c r="R201" s="1" t="s">
        <v>822</v>
      </c>
      <c r="S201" s="41"/>
      <c r="T201" s="51"/>
      <c r="U201" s="41"/>
      <c r="V201" s="41"/>
    </row>
    <row r="202" spans="1:22" ht="38.25" customHeight="1" thickBot="1" x14ac:dyDescent="0.3">
      <c r="A202" s="41"/>
      <c r="B202" s="41"/>
      <c r="C202" s="41"/>
      <c r="D202" s="41"/>
      <c r="E202" s="41"/>
      <c r="F202" s="41"/>
      <c r="G202" s="41"/>
      <c r="H202" s="43"/>
      <c r="I202" s="41"/>
      <c r="J202" s="41"/>
      <c r="K202" s="41"/>
      <c r="L202" s="41"/>
      <c r="M202" s="41"/>
      <c r="N202" s="41"/>
      <c r="O202" s="41"/>
      <c r="P202" s="41"/>
      <c r="Q202" s="1" t="s">
        <v>821</v>
      </c>
      <c r="R202" s="1" t="s">
        <v>771</v>
      </c>
      <c r="S202" s="41"/>
      <c r="T202" s="51"/>
      <c r="U202" s="41"/>
      <c r="V202" s="41"/>
    </row>
    <row r="203" spans="1:22" ht="38.25" customHeight="1" thickBot="1" x14ac:dyDescent="0.3">
      <c r="A203" s="41"/>
      <c r="B203" s="41"/>
      <c r="C203" s="41"/>
      <c r="D203" s="41"/>
      <c r="E203" s="41"/>
      <c r="F203" s="41"/>
      <c r="G203" s="41"/>
      <c r="H203" s="43"/>
      <c r="I203" s="41"/>
      <c r="J203" s="41"/>
      <c r="K203" s="41"/>
      <c r="L203" s="41"/>
      <c r="M203" s="41"/>
      <c r="N203" s="41"/>
      <c r="O203" s="41"/>
      <c r="P203" s="41"/>
      <c r="Q203" s="1" t="s">
        <v>929</v>
      </c>
      <c r="R203" s="1" t="s">
        <v>819</v>
      </c>
      <c r="S203" s="41"/>
      <c r="T203" s="51"/>
      <c r="U203" s="41"/>
      <c r="V203" s="41"/>
    </row>
    <row r="204" spans="1:22" ht="38.25" customHeight="1" thickBot="1" x14ac:dyDescent="0.3">
      <c r="A204" s="41"/>
      <c r="B204" s="41"/>
      <c r="C204" s="41"/>
      <c r="D204" s="41"/>
      <c r="E204" s="41"/>
      <c r="F204" s="41"/>
      <c r="G204" s="41"/>
      <c r="H204" s="43"/>
      <c r="I204" s="41"/>
      <c r="J204" s="41"/>
      <c r="K204" s="41"/>
      <c r="L204" s="41"/>
      <c r="M204" s="42"/>
      <c r="N204" s="42"/>
      <c r="O204" s="42"/>
      <c r="P204" s="42"/>
      <c r="Q204" s="1" t="s">
        <v>928</v>
      </c>
      <c r="R204" s="1" t="s">
        <v>819</v>
      </c>
      <c r="S204" s="41"/>
      <c r="T204" s="51"/>
      <c r="U204" s="41"/>
      <c r="V204" s="41"/>
    </row>
    <row r="205" spans="1:22" ht="38.25" customHeight="1" thickBot="1" x14ac:dyDescent="0.3">
      <c r="A205" s="41"/>
      <c r="B205" s="41"/>
      <c r="C205" s="41"/>
      <c r="D205" s="41"/>
      <c r="E205" s="41"/>
      <c r="F205" s="41"/>
      <c r="G205" s="41"/>
      <c r="H205" s="43"/>
      <c r="I205" s="41"/>
      <c r="J205" s="41"/>
      <c r="K205" s="41"/>
      <c r="L205" s="41"/>
      <c r="M205" s="47" t="s">
        <v>927</v>
      </c>
      <c r="N205" s="47" t="s">
        <v>904</v>
      </c>
      <c r="O205" s="47" t="s">
        <v>139</v>
      </c>
      <c r="P205" s="47" t="s">
        <v>39</v>
      </c>
      <c r="Q205" s="1" t="s">
        <v>926</v>
      </c>
      <c r="R205" s="1" t="s">
        <v>902</v>
      </c>
      <c r="S205" s="41"/>
      <c r="T205" s="51"/>
      <c r="U205" s="41"/>
      <c r="V205" s="41"/>
    </row>
    <row r="206" spans="1:22" ht="38.25" customHeight="1" thickBot="1" x14ac:dyDescent="0.3">
      <c r="A206" s="41"/>
      <c r="B206" s="41"/>
      <c r="C206" s="41"/>
      <c r="D206" s="41"/>
      <c r="E206" s="41"/>
      <c r="F206" s="41"/>
      <c r="G206" s="41"/>
      <c r="H206" s="43"/>
      <c r="I206" s="41"/>
      <c r="J206" s="41"/>
      <c r="K206" s="41"/>
      <c r="L206" s="41"/>
      <c r="M206" s="41"/>
      <c r="N206" s="41"/>
      <c r="O206" s="41"/>
      <c r="P206" s="41"/>
      <c r="Q206" s="1" t="s">
        <v>925</v>
      </c>
      <c r="R206" s="1" t="s">
        <v>900</v>
      </c>
      <c r="S206" s="41"/>
      <c r="T206" s="51"/>
      <c r="U206" s="41"/>
      <c r="V206" s="41"/>
    </row>
    <row r="207" spans="1:22" ht="38.25" customHeight="1" thickBot="1" x14ac:dyDescent="0.3">
      <c r="A207" s="41"/>
      <c r="B207" s="41"/>
      <c r="C207" s="41"/>
      <c r="D207" s="41"/>
      <c r="E207" s="41"/>
      <c r="F207" s="41"/>
      <c r="G207" s="41"/>
      <c r="H207" s="43"/>
      <c r="I207" s="41"/>
      <c r="J207" s="41"/>
      <c r="K207" s="41"/>
      <c r="L207" s="41"/>
      <c r="M207" s="41"/>
      <c r="N207" s="41"/>
      <c r="O207" s="41"/>
      <c r="P207" s="41"/>
      <c r="Q207" s="1" t="s">
        <v>924</v>
      </c>
      <c r="R207" s="1" t="s">
        <v>852</v>
      </c>
      <c r="S207" s="41"/>
      <c r="T207" s="51"/>
      <c r="U207" s="41"/>
      <c r="V207" s="41"/>
    </row>
    <row r="208" spans="1:22" ht="38.25" customHeight="1" thickBot="1" x14ac:dyDescent="0.3">
      <c r="A208" s="41"/>
      <c r="B208" s="41"/>
      <c r="C208" s="41"/>
      <c r="D208" s="41"/>
      <c r="E208" s="41"/>
      <c r="F208" s="41"/>
      <c r="G208" s="41"/>
      <c r="H208" s="43"/>
      <c r="I208" s="41"/>
      <c r="J208" s="41"/>
      <c r="K208" s="41"/>
      <c r="L208" s="41"/>
      <c r="M208" s="41"/>
      <c r="N208" s="41"/>
      <c r="O208" s="41"/>
      <c r="P208" s="41"/>
      <c r="Q208" s="1" t="s">
        <v>923</v>
      </c>
      <c r="R208" s="1" t="s">
        <v>922</v>
      </c>
      <c r="S208" s="41"/>
      <c r="T208" s="51"/>
      <c r="U208" s="41"/>
      <c r="V208" s="41"/>
    </row>
    <row r="209" spans="1:22" ht="38.25" customHeight="1" thickBot="1" x14ac:dyDescent="0.3">
      <c r="A209" s="41"/>
      <c r="B209" s="41"/>
      <c r="C209" s="41"/>
      <c r="D209" s="41"/>
      <c r="E209" s="41"/>
      <c r="F209" s="41"/>
      <c r="G209" s="41"/>
      <c r="H209" s="43"/>
      <c r="I209" s="41"/>
      <c r="J209" s="41"/>
      <c r="K209" s="41"/>
      <c r="L209" s="41"/>
      <c r="M209" s="41"/>
      <c r="N209" s="41"/>
      <c r="O209" s="41"/>
      <c r="P209" s="41"/>
      <c r="Q209" s="1" t="s">
        <v>921</v>
      </c>
      <c r="R209" s="1" t="s">
        <v>870</v>
      </c>
      <c r="S209" s="41"/>
      <c r="T209" s="51"/>
      <c r="U209" s="41"/>
      <c r="V209" s="41"/>
    </row>
    <row r="210" spans="1:22" ht="38.25" customHeight="1" thickBot="1" x14ac:dyDescent="0.3">
      <c r="A210" s="41"/>
      <c r="B210" s="41"/>
      <c r="C210" s="41"/>
      <c r="D210" s="41"/>
      <c r="E210" s="41"/>
      <c r="F210" s="41"/>
      <c r="G210" s="41"/>
      <c r="H210" s="43"/>
      <c r="I210" s="41"/>
      <c r="J210" s="41"/>
      <c r="K210" s="41"/>
      <c r="L210" s="41"/>
      <c r="M210" s="41"/>
      <c r="N210" s="41"/>
      <c r="O210" s="41"/>
      <c r="P210" s="41"/>
      <c r="Q210" s="1" t="s">
        <v>920</v>
      </c>
      <c r="R210" s="1" t="s">
        <v>919</v>
      </c>
      <c r="S210" s="41"/>
      <c r="T210" s="51"/>
      <c r="U210" s="41"/>
      <c r="V210" s="41"/>
    </row>
    <row r="211" spans="1:22" ht="38.25" customHeight="1" thickBot="1" x14ac:dyDescent="0.3">
      <c r="A211" s="41"/>
      <c r="B211" s="41"/>
      <c r="C211" s="41"/>
      <c r="D211" s="41"/>
      <c r="E211" s="41"/>
      <c r="F211" s="41"/>
      <c r="G211" s="41"/>
      <c r="H211" s="43"/>
      <c r="I211" s="41"/>
      <c r="J211" s="41"/>
      <c r="K211" s="41"/>
      <c r="L211" s="41"/>
      <c r="M211" s="41"/>
      <c r="N211" s="41"/>
      <c r="O211" s="41"/>
      <c r="P211" s="41"/>
      <c r="Q211" s="1" t="s">
        <v>918</v>
      </c>
      <c r="R211" s="1" t="s">
        <v>917</v>
      </c>
      <c r="S211" s="41"/>
      <c r="T211" s="51"/>
      <c r="U211" s="41"/>
      <c r="V211" s="41"/>
    </row>
    <row r="212" spans="1:22" ht="38.25" customHeight="1" thickBot="1" x14ac:dyDescent="0.3">
      <c r="A212" s="41"/>
      <c r="B212" s="41"/>
      <c r="C212" s="41"/>
      <c r="D212" s="41"/>
      <c r="E212" s="41"/>
      <c r="F212" s="41"/>
      <c r="G212" s="41"/>
      <c r="H212" s="43"/>
      <c r="I212" s="41"/>
      <c r="J212" s="41"/>
      <c r="K212" s="41"/>
      <c r="L212" s="41"/>
      <c r="M212" s="41"/>
      <c r="N212" s="41"/>
      <c r="O212" s="41"/>
      <c r="P212" s="41"/>
      <c r="Q212" s="1" t="s">
        <v>916</v>
      </c>
      <c r="R212" s="1" t="s">
        <v>762</v>
      </c>
      <c r="S212" s="41"/>
      <c r="T212" s="51"/>
      <c r="U212" s="41"/>
      <c r="V212" s="41"/>
    </row>
    <row r="213" spans="1:22" ht="38.25" customHeight="1" thickBot="1" x14ac:dyDescent="0.3">
      <c r="A213" s="41"/>
      <c r="B213" s="41"/>
      <c r="C213" s="41"/>
      <c r="D213" s="41"/>
      <c r="E213" s="41"/>
      <c r="F213" s="41"/>
      <c r="G213" s="41"/>
      <c r="H213" s="43"/>
      <c r="I213" s="41"/>
      <c r="J213" s="41"/>
      <c r="K213" s="41"/>
      <c r="L213" s="41"/>
      <c r="M213" s="41"/>
      <c r="N213" s="41"/>
      <c r="O213" s="41"/>
      <c r="P213" s="41"/>
      <c r="Q213" s="1" t="s">
        <v>915</v>
      </c>
      <c r="R213" s="1" t="s">
        <v>784</v>
      </c>
      <c r="S213" s="41"/>
      <c r="T213" s="51"/>
      <c r="U213" s="41"/>
      <c r="V213" s="41"/>
    </row>
    <row r="214" spans="1:22" ht="38.25" customHeight="1" thickBot="1" x14ac:dyDescent="0.3">
      <c r="A214" s="41"/>
      <c r="B214" s="41"/>
      <c r="C214" s="41"/>
      <c r="D214" s="41"/>
      <c r="E214" s="41"/>
      <c r="F214" s="41"/>
      <c r="G214" s="41"/>
      <c r="H214" s="43"/>
      <c r="I214" s="41"/>
      <c r="J214" s="41"/>
      <c r="K214" s="41"/>
      <c r="L214" s="41"/>
      <c r="M214" s="41"/>
      <c r="N214" s="41"/>
      <c r="O214" s="41"/>
      <c r="P214" s="41"/>
      <c r="Q214" s="1" t="s">
        <v>914</v>
      </c>
      <c r="R214" s="1" t="s">
        <v>913</v>
      </c>
      <c r="S214" s="41"/>
      <c r="T214" s="51"/>
      <c r="U214" s="41"/>
      <c r="V214" s="41"/>
    </row>
    <row r="215" spans="1:22" ht="38.25" customHeight="1" thickBot="1" x14ac:dyDescent="0.3">
      <c r="A215" s="41"/>
      <c r="B215" s="41"/>
      <c r="C215" s="41"/>
      <c r="D215" s="41"/>
      <c r="E215" s="41"/>
      <c r="F215" s="41"/>
      <c r="G215" s="41"/>
      <c r="H215" s="43"/>
      <c r="I215" s="41"/>
      <c r="J215" s="41"/>
      <c r="K215" s="41"/>
      <c r="L215" s="41"/>
      <c r="M215" s="41"/>
      <c r="N215" s="41"/>
      <c r="O215" s="41"/>
      <c r="P215" s="41"/>
      <c r="Q215" s="1" t="s">
        <v>912</v>
      </c>
      <c r="R215" s="1" t="s">
        <v>827</v>
      </c>
      <c r="S215" s="41"/>
      <c r="T215" s="51"/>
      <c r="U215" s="41"/>
      <c r="V215" s="41"/>
    </row>
    <row r="216" spans="1:22" ht="38.25" customHeight="1" thickBot="1" x14ac:dyDescent="0.3">
      <c r="A216" s="41"/>
      <c r="B216" s="41"/>
      <c r="C216" s="41"/>
      <c r="D216" s="41"/>
      <c r="E216" s="41"/>
      <c r="F216" s="41"/>
      <c r="G216" s="41"/>
      <c r="H216" s="43"/>
      <c r="I216" s="41"/>
      <c r="J216" s="41"/>
      <c r="K216" s="41"/>
      <c r="L216" s="41"/>
      <c r="M216" s="41"/>
      <c r="N216" s="41"/>
      <c r="O216" s="41"/>
      <c r="P216" s="41"/>
      <c r="Q216" s="1" t="s">
        <v>911</v>
      </c>
      <c r="R216" s="1" t="s">
        <v>827</v>
      </c>
      <c r="S216" s="41"/>
      <c r="T216" s="51"/>
      <c r="U216" s="41"/>
      <c r="V216" s="41"/>
    </row>
    <row r="217" spans="1:22" ht="38.25" customHeight="1" thickBot="1" x14ac:dyDescent="0.3">
      <c r="A217" s="41"/>
      <c r="B217" s="41"/>
      <c r="C217" s="41"/>
      <c r="D217" s="41"/>
      <c r="E217" s="41"/>
      <c r="F217" s="41"/>
      <c r="G217" s="41"/>
      <c r="H217" s="43"/>
      <c r="I217" s="41"/>
      <c r="J217" s="41"/>
      <c r="K217" s="41"/>
      <c r="L217" s="41"/>
      <c r="M217" s="41"/>
      <c r="N217" s="41"/>
      <c r="O217" s="41"/>
      <c r="P217" s="41"/>
      <c r="Q217" s="1" t="s">
        <v>910</v>
      </c>
      <c r="R217" s="1" t="s">
        <v>909</v>
      </c>
      <c r="S217" s="41"/>
      <c r="T217" s="51"/>
      <c r="U217" s="41"/>
      <c r="V217" s="41"/>
    </row>
    <row r="218" spans="1:22" ht="38.25" customHeight="1" thickBot="1" x14ac:dyDescent="0.3">
      <c r="A218" s="41"/>
      <c r="B218" s="41"/>
      <c r="C218" s="41"/>
      <c r="D218" s="41"/>
      <c r="E218" s="41"/>
      <c r="F218" s="41"/>
      <c r="G218" s="41"/>
      <c r="H218" s="43"/>
      <c r="I218" s="41"/>
      <c r="J218" s="41"/>
      <c r="K218" s="41"/>
      <c r="L218" s="41"/>
      <c r="M218" s="41"/>
      <c r="N218" s="41"/>
      <c r="O218" s="41"/>
      <c r="P218" s="41"/>
      <c r="Q218" s="1" t="s">
        <v>908</v>
      </c>
      <c r="R218" s="1" t="s">
        <v>176</v>
      </c>
      <c r="S218" s="41"/>
      <c r="T218" s="51"/>
      <c r="U218" s="41"/>
      <c r="V218" s="41"/>
    </row>
    <row r="219" spans="1:22" ht="38.25" customHeight="1" thickBot="1" x14ac:dyDescent="0.3">
      <c r="A219" s="41"/>
      <c r="B219" s="41"/>
      <c r="C219" s="41"/>
      <c r="D219" s="41"/>
      <c r="E219" s="41"/>
      <c r="F219" s="41"/>
      <c r="G219" s="41"/>
      <c r="H219" s="43"/>
      <c r="I219" s="41"/>
      <c r="J219" s="41"/>
      <c r="K219" s="41"/>
      <c r="L219" s="41"/>
      <c r="M219" s="41"/>
      <c r="N219" s="41"/>
      <c r="O219" s="41"/>
      <c r="P219" s="41"/>
      <c r="Q219" s="1" t="s">
        <v>825</v>
      </c>
      <c r="R219" s="1" t="s">
        <v>824</v>
      </c>
      <c r="S219" s="41"/>
      <c r="T219" s="51"/>
      <c r="U219" s="41"/>
      <c r="V219" s="41"/>
    </row>
    <row r="220" spans="1:22" ht="38.25" customHeight="1" thickBot="1" x14ac:dyDescent="0.3">
      <c r="A220" s="41"/>
      <c r="B220" s="41"/>
      <c r="C220" s="41"/>
      <c r="D220" s="41"/>
      <c r="E220" s="41"/>
      <c r="F220" s="41"/>
      <c r="G220" s="41"/>
      <c r="H220" s="43"/>
      <c r="I220" s="41"/>
      <c r="J220" s="41"/>
      <c r="K220" s="41"/>
      <c r="L220" s="41"/>
      <c r="M220" s="41"/>
      <c r="N220" s="41"/>
      <c r="O220" s="41"/>
      <c r="P220" s="41"/>
      <c r="Q220" s="1" t="s">
        <v>907</v>
      </c>
      <c r="R220" s="1" t="s">
        <v>822</v>
      </c>
      <c r="S220" s="41"/>
      <c r="T220" s="51"/>
      <c r="U220" s="41"/>
      <c r="V220" s="41"/>
    </row>
    <row r="221" spans="1:22" ht="38.25" customHeight="1" thickBot="1" x14ac:dyDescent="0.3">
      <c r="A221" s="41"/>
      <c r="B221" s="41"/>
      <c r="C221" s="41"/>
      <c r="D221" s="41"/>
      <c r="E221" s="41"/>
      <c r="F221" s="41"/>
      <c r="G221" s="41"/>
      <c r="H221" s="43"/>
      <c r="I221" s="41"/>
      <c r="J221" s="41"/>
      <c r="K221" s="41"/>
      <c r="L221" s="41"/>
      <c r="M221" s="41"/>
      <c r="N221" s="41"/>
      <c r="O221" s="41"/>
      <c r="P221" s="41"/>
      <c r="Q221" s="1" t="s">
        <v>821</v>
      </c>
      <c r="R221" s="1" t="s">
        <v>771</v>
      </c>
      <c r="S221" s="41"/>
      <c r="T221" s="51"/>
      <c r="U221" s="41"/>
      <c r="V221" s="41"/>
    </row>
    <row r="222" spans="1:22" ht="38.25" customHeight="1" thickBot="1" x14ac:dyDescent="0.3">
      <c r="A222" s="41"/>
      <c r="B222" s="41"/>
      <c r="C222" s="41"/>
      <c r="D222" s="41"/>
      <c r="E222" s="41"/>
      <c r="F222" s="41"/>
      <c r="G222" s="41"/>
      <c r="H222" s="43"/>
      <c r="I222" s="41"/>
      <c r="J222" s="41"/>
      <c r="K222" s="41"/>
      <c r="L222" s="41"/>
      <c r="M222" s="42"/>
      <c r="N222" s="42"/>
      <c r="O222" s="42"/>
      <c r="P222" s="42"/>
      <c r="Q222" s="1" t="s">
        <v>906</v>
      </c>
      <c r="R222" s="1" t="s">
        <v>819</v>
      </c>
      <c r="S222" s="41"/>
      <c r="T222" s="51"/>
      <c r="U222" s="41"/>
      <c r="V222" s="41"/>
    </row>
    <row r="223" spans="1:22" ht="38.25" customHeight="1" thickBot="1" x14ac:dyDescent="0.3">
      <c r="A223" s="41"/>
      <c r="B223" s="41"/>
      <c r="C223" s="41"/>
      <c r="D223" s="41"/>
      <c r="E223" s="41"/>
      <c r="F223" s="41"/>
      <c r="G223" s="41"/>
      <c r="H223" s="43"/>
      <c r="I223" s="41"/>
      <c r="J223" s="41"/>
      <c r="K223" s="41"/>
      <c r="L223" s="41"/>
      <c r="M223" s="47" t="s">
        <v>905</v>
      </c>
      <c r="N223" s="47" t="s">
        <v>904</v>
      </c>
      <c r="O223" s="47" t="s">
        <v>139</v>
      </c>
      <c r="P223" s="47" t="s">
        <v>39</v>
      </c>
      <c r="Q223" s="1" t="s">
        <v>903</v>
      </c>
      <c r="R223" s="1" t="s">
        <v>902</v>
      </c>
      <c r="S223" s="41"/>
      <c r="T223" s="51"/>
      <c r="U223" s="41"/>
      <c r="V223" s="41"/>
    </row>
    <row r="224" spans="1:22" ht="38.25" customHeight="1" thickBot="1" x14ac:dyDescent="0.3">
      <c r="A224" s="41"/>
      <c r="B224" s="41"/>
      <c r="C224" s="41"/>
      <c r="D224" s="41"/>
      <c r="E224" s="41"/>
      <c r="F224" s="41"/>
      <c r="G224" s="41"/>
      <c r="H224" s="43"/>
      <c r="I224" s="41"/>
      <c r="J224" s="41"/>
      <c r="K224" s="41"/>
      <c r="L224" s="41"/>
      <c r="M224" s="41"/>
      <c r="N224" s="41"/>
      <c r="O224" s="41"/>
      <c r="P224" s="41"/>
      <c r="Q224" s="1" t="s">
        <v>901</v>
      </c>
      <c r="R224" s="1" t="s">
        <v>900</v>
      </c>
      <c r="S224" s="41"/>
      <c r="T224" s="51"/>
      <c r="U224" s="41"/>
      <c r="V224" s="41"/>
    </row>
    <row r="225" spans="1:22" ht="38.25" customHeight="1" thickBot="1" x14ac:dyDescent="0.3">
      <c r="A225" s="42"/>
      <c r="B225" s="42"/>
      <c r="C225" s="42"/>
      <c r="D225" s="42"/>
      <c r="E225" s="42"/>
      <c r="F225" s="42"/>
      <c r="G225" s="42"/>
      <c r="H225" s="44"/>
      <c r="I225" s="42"/>
      <c r="J225" s="42"/>
      <c r="K225" s="42"/>
      <c r="L225" s="42"/>
      <c r="M225" s="42"/>
      <c r="N225" s="42"/>
      <c r="O225" s="42"/>
      <c r="P225" s="42"/>
      <c r="Q225" s="1" t="s">
        <v>899</v>
      </c>
      <c r="R225" s="1" t="s">
        <v>852</v>
      </c>
      <c r="S225" s="42"/>
      <c r="T225" s="52"/>
      <c r="U225" s="42"/>
      <c r="V225" s="42"/>
    </row>
    <row r="226" spans="1:22" ht="38.25" customHeight="1" thickBot="1" x14ac:dyDescent="0.3">
      <c r="A226" s="47" t="s">
        <v>208</v>
      </c>
      <c r="B226" s="47">
        <v>561</v>
      </c>
      <c r="C226" s="47" t="s">
        <v>96</v>
      </c>
      <c r="D226" s="47" t="s">
        <v>98</v>
      </c>
      <c r="E226" s="47" t="s">
        <v>898</v>
      </c>
      <c r="F226" s="47" t="s">
        <v>95</v>
      </c>
      <c r="G226" s="47"/>
      <c r="H226" s="48" t="s">
        <v>897</v>
      </c>
      <c r="I226" s="47" t="s">
        <v>109</v>
      </c>
      <c r="J226" s="47" t="s">
        <v>202</v>
      </c>
      <c r="K226" s="47"/>
      <c r="L226" s="47">
        <v>0</v>
      </c>
      <c r="M226" s="47" t="s">
        <v>896</v>
      </c>
      <c r="N226" s="47" t="s">
        <v>98</v>
      </c>
      <c r="O226" s="47" t="s">
        <v>886</v>
      </c>
      <c r="P226" s="47" t="s">
        <v>24</v>
      </c>
      <c r="Q226" s="1" t="s">
        <v>885</v>
      </c>
      <c r="R226" s="1" t="s">
        <v>190</v>
      </c>
      <c r="S226" s="47" t="s">
        <v>886</v>
      </c>
      <c r="T226" s="49">
        <v>0</v>
      </c>
      <c r="U226" s="47">
        <v>-572</v>
      </c>
      <c r="V226" s="47"/>
    </row>
    <row r="227" spans="1:22" ht="38.25" customHeight="1" thickBot="1" x14ac:dyDescent="0.3">
      <c r="A227" s="41"/>
      <c r="B227" s="41"/>
      <c r="C227" s="41"/>
      <c r="D227" s="41"/>
      <c r="E227" s="41"/>
      <c r="F227" s="41"/>
      <c r="G227" s="41"/>
      <c r="H227" s="43"/>
      <c r="I227" s="41"/>
      <c r="J227" s="41"/>
      <c r="K227" s="41"/>
      <c r="L227" s="41"/>
      <c r="M227" s="41"/>
      <c r="N227" s="41"/>
      <c r="O227" s="41"/>
      <c r="P227" s="41"/>
      <c r="Q227" s="1" t="s">
        <v>895</v>
      </c>
      <c r="R227" s="1" t="s">
        <v>870</v>
      </c>
      <c r="S227" s="41"/>
      <c r="T227" s="45"/>
      <c r="U227" s="41"/>
      <c r="V227" s="41"/>
    </row>
    <row r="228" spans="1:22" ht="38.25" customHeight="1" thickBot="1" x14ac:dyDescent="0.3">
      <c r="A228" s="41"/>
      <c r="B228" s="41"/>
      <c r="C228" s="41"/>
      <c r="D228" s="41"/>
      <c r="E228" s="41"/>
      <c r="F228" s="41"/>
      <c r="G228" s="41"/>
      <c r="H228" s="43"/>
      <c r="I228" s="41"/>
      <c r="J228" s="41"/>
      <c r="K228" s="41"/>
      <c r="L228" s="41"/>
      <c r="M228" s="41"/>
      <c r="N228" s="41"/>
      <c r="O228" s="41"/>
      <c r="P228" s="41"/>
      <c r="Q228" s="1" t="s">
        <v>894</v>
      </c>
      <c r="R228" s="1" t="s">
        <v>184</v>
      </c>
      <c r="S228" s="41"/>
      <c r="T228" s="45"/>
      <c r="U228" s="41"/>
      <c r="V228" s="41"/>
    </row>
    <row r="229" spans="1:22" ht="38.25" customHeight="1" thickBot="1" x14ac:dyDescent="0.3">
      <c r="A229" s="41"/>
      <c r="B229" s="41"/>
      <c r="C229" s="41"/>
      <c r="D229" s="41"/>
      <c r="E229" s="41"/>
      <c r="F229" s="41"/>
      <c r="G229" s="41"/>
      <c r="H229" s="43"/>
      <c r="I229" s="41"/>
      <c r="J229" s="41"/>
      <c r="K229" s="41"/>
      <c r="L229" s="41"/>
      <c r="M229" s="41"/>
      <c r="N229" s="41"/>
      <c r="O229" s="41"/>
      <c r="P229" s="41"/>
      <c r="Q229" s="1" t="s">
        <v>882</v>
      </c>
      <c r="R229" s="1" t="s">
        <v>182</v>
      </c>
      <c r="S229" s="41"/>
      <c r="T229" s="45"/>
      <c r="U229" s="41"/>
      <c r="V229" s="41"/>
    </row>
    <row r="230" spans="1:22" ht="38.25" customHeight="1" thickBot="1" x14ac:dyDescent="0.3">
      <c r="A230" s="41"/>
      <c r="B230" s="41"/>
      <c r="C230" s="41"/>
      <c r="D230" s="41"/>
      <c r="E230" s="41"/>
      <c r="F230" s="41"/>
      <c r="G230" s="41"/>
      <c r="H230" s="43"/>
      <c r="I230" s="41"/>
      <c r="J230" s="41"/>
      <c r="K230" s="41"/>
      <c r="L230" s="41"/>
      <c r="M230" s="41"/>
      <c r="N230" s="41"/>
      <c r="O230" s="41"/>
      <c r="P230" s="41"/>
      <c r="Q230" s="1" t="s">
        <v>893</v>
      </c>
      <c r="R230" s="1" t="s">
        <v>807</v>
      </c>
      <c r="S230" s="41"/>
      <c r="T230" s="45"/>
      <c r="U230" s="41"/>
      <c r="V230" s="41"/>
    </row>
    <row r="231" spans="1:22" ht="38.25" customHeight="1" thickBot="1" x14ac:dyDescent="0.3">
      <c r="A231" s="41"/>
      <c r="B231" s="41"/>
      <c r="C231" s="41"/>
      <c r="D231" s="41"/>
      <c r="E231" s="41"/>
      <c r="F231" s="41"/>
      <c r="G231" s="41"/>
      <c r="H231" s="43"/>
      <c r="I231" s="41"/>
      <c r="J231" s="41"/>
      <c r="K231" s="41"/>
      <c r="L231" s="41"/>
      <c r="M231" s="42"/>
      <c r="N231" s="42"/>
      <c r="O231" s="42"/>
      <c r="P231" s="42"/>
      <c r="Q231" s="1" t="s">
        <v>880</v>
      </c>
      <c r="R231" s="1" t="s">
        <v>176</v>
      </c>
      <c r="S231" s="41"/>
      <c r="T231" s="45"/>
      <c r="U231" s="41"/>
      <c r="V231" s="41"/>
    </row>
    <row r="232" spans="1:22" ht="38.25" customHeight="1" thickBot="1" x14ac:dyDescent="0.3">
      <c r="A232" s="41"/>
      <c r="B232" s="41"/>
      <c r="C232" s="41"/>
      <c r="D232" s="41"/>
      <c r="E232" s="41"/>
      <c r="F232" s="41"/>
      <c r="G232" s="41"/>
      <c r="H232" s="43"/>
      <c r="I232" s="41"/>
      <c r="J232" s="41"/>
      <c r="K232" s="41"/>
      <c r="L232" s="41"/>
      <c r="M232" s="47" t="s">
        <v>892</v>
      </c>
      <c r="N232" s="47" t="s">
        <v>98</v>
      </c>
      <c r="O232" s="47" t="s">
        <v>886</v>
      </c>
      <c r="P232" s="47" t="s">
        <v>24</v>
      </c>
      <c r="Q232" s="1" t="s">
        <v>885</v>
      </c>
      <c r="R232" s="1" t="s">
        <v>190</v>
      </c>
      <c r="S232" s="41"/>
      <c r="T232" s="45"/>
      <c r="U232" s="41"/>
      <c r="V232" s="41"/>
    </row>
    <row r="233" spans="1:22" ht="38.25" customHeight="1" thickBot="1" x14ac:dyDescent="0.3">
      <c r="A233" s="41"/>
      <c r="B233" s="41"/>
      <c r="C233" s="41"/>
      <c r="D233" s="41"/>
      <c r="E233" s="41"/>
      <c r="F233" s="41"/>
      <c r="G233" s="41"/>
      <c r="H233" s="43"/>
      <c r="I233" s="41"/>
      <c r="J233" s="41"/>
      <c r="K233" s="41"/>
      <c r="L233" s="41"/>
      <c r="M233" s="41"/>
      <c r="N233" s="41"/>
      <c r="O233" s="41"/>
      <c r="P233" s="41"/>
      <c r="Q233" s="1" t="s">
        <v>891</v>
      </c>
      <c r="R233" s="1" t="s">
        <v>870</v>
      </c>
      <c r="S233" s="41"/>
      <c r="T233" s="45"/>
      <c r="U233" s="41"/>
      <c r="V233" s="41"/>
    </row>
    <row r="234" spans="1:22" ht="38.25" customHeight="1" thickBot="1" x14ac:dyDescent="0.3">
      <c r="A234" s="41"/>
      <c r="B234" s="41"/>
      <c r="C234" s="41"/>
      <c r="D234" s="41"/>
      <c r="E234" s="41"/>
      <c r="F234" s="41"/>
      <c r="G234" s="41"/>
      <c r="H234" s="43"/>
      <c r="I234" s="41"/>
      <c r="J234" s="41"/>
      <c r="K234" s="41"/>
      <c r="L234" s="41"/>
      <c r="M234" s="41"/>
      <c r="N234" s="41"/>
      <c r="O234" s="41"/>
      <c r="P234" s="41"/>
      <c r="Q234" s="1" t="s">
        <v>890</v>
      </c>
      <c r="R234" s="1" t="s">
        <v>184</v>
      </c>
      <c r="S234" s="41"/>
      <c r="T234" s="45"/>
      <c r="U234" s="41"/>
      <c r="V234" s="41"/>
    </row>
    <row r="235" spans="1:22" ht="38.25" customHeight="1" thickBot="1" x14ac:dyDescent="0.3">
      <c r="A235" s="41"/>
      <c r="B235" s="41"/>
      <c r="C235" s="41"/>
      <c r="D235" s="41"/>
      <c r="E235" s="41"/>
      <c r="F235" s="41"/>
      <c r="G235" s="41"/>
      <c r="H235" s="43"/>
      <c r="I235" s="41"/>
      <c r="J235" s="41"/>
      <c r="K235" s="41"/>
      <c r="L235" s="41"/>
      <c r="M235" s="41"/>
      <c r="N235" s="41"/>
      <c r="O235" s="41"/>
      <c r="P235" s="41"/>
      <c r="Q235" s="1" t="s">
        <v>882</v>
      </c>
      <c r="R235" s="1" t="s">
        <v>182</v>
      </c>
      <c r="S235" s="41"/>
      <c r="T235" s="45"/>
      <c r="U235" s="41"/>
      <c r="V235" s="41"/>
    </row>
    <row r="236" spans="1:22" ht="38.25" customHeight="1" thickBot="1" x14ac:dyDescent="0.3">
      <c r="A236" s="41"/>
      <c r="B236" s="41"/>
      <c r="C236" s="41"/>
      <c r="D236" s="41"/>
      <c r="E236" s="41"/>
      <c r="F236" s="41"/>
      <c r="G236" s="41"/>
      <c r="H236" s="43"/>
      <c r="I236" s="41"/>
      <c r="J236" s="41"/>
      <c r="K236" s="41"/>
      <c r="L236" s="41"/>
      <c r="M236" s="41"/>
      <c r="N236" s="41"/>
      <c r="O236" s="41"/>
      <c r="P236" s="41"/>
      <c r="Q236" s="1" t="s">
        <v>889</v>
      </c>
      <c r="R236" s="1" t="s">
        <v>762</v>
      </c>
      <c r="S236" s="41"/>
      <c r="T236" s="45"/>
      <c r="U236" s="41"/>
      <c r="V236" s="41"/>
    </row>
    <row r="237" spans="1:22" ht="38.25" customHeight="1" thickBot="1" x14ac:dyDescent="0.3">
      <c r="A237" s="41"/>
      <c r="B237" s="41"/>
      <c r="C237" s="41"/>
      <c r="D237" s="41"/>
      <c r="E237" s="41"/>
      <c r="F237" s="41"/>
      <c r="G237" s="41"/>
      <c r="H237" s="43"/>
      <c r="I237" s="41"/>
      <c r="J237" s="41"/>
      <c r="K237" s="41"/>
      <c r="L237" s="41"/>
      <c r="M237" s="41"/>
      <c r="N237" s="41"/>
      <c r="O237" s="41"/>
      <c r="P237" s="41"/>
      <c r="Q237" s="1" t="s">
        <v>888</v>
      </c>
      <c r="R237" s="1" t="s">
        <v>807</v>
      </c>
      <c r="S237" s="41"/>
      <c r="T237" s="45"/>
      <c r="U237" s="41"/>
      <c r="V237" s="41"/>
    </row>
    <row r="238" spans="1:22" ht="38.25" customHeight="1" thickBot="1" x14ac:dyDescent="0.3">
      <c r="A238" s="41"/>
      <c r="B238" s="41"/>
      <c r="C238" s="41"/>
      <c r="D238" s="41"/>
      <c r="E238" s="41"/>
      <c r="F238" s="41"/>
      <c r="G238" s="41"/>
      <c r="H238" s="43"/>
      <c r="I238" s="41"/>
      <c r="J238" s="41"/>
      <c r="K238" s="41"/>
      <c r="L238" s="41"/>
      <c r="M238" s="42"/>
      <c r="N238" s="42"/>
      <c r="O238" s="42"/>
      <c r="P238" s="42"/>
      <c r="Q238" s="1" t="s">
        <v>880</v>
      </c>
      <c r="R238" s="1" t="s">
        <v>176</v>
      </c>
      <c r="S238" s="41"/>
      <c r="T238" s="45"/>
      <c r="U238" s="41"/>
      <c r="V238" s="41"/>
    </row>
    <row r="239" spans="1:22" ht="38.25" customHeight="1" thickBot="1" x14ac:dyDescent="0.3">
      <c r="A239" s="41"/>
      <c r="B239" s="41"/>
      <c r="C239" s="41"/>
      <c r="D239" s="41"/>
      <c r="E239" s="41"/>
      <c r="F239" s="41"/>
      <c r="G239" s="41"/>
      <c r="H239" s="43"/>
      <c r="I239" s="41"/>
      <c r="J239" s="41"/>
      <c r="K239" s="41"/>
      <c r="L239" s="41"/>
      <c r="M239" s="47" t="s">
        <v>887</v>
      </c>
      <c r="N239" s="47" t="s">
        <v>98</v>
      </c>
      <c r="O239" s="47" t="s">
        <v>886</v>
      </c>
      <c r="P239" s="47" t="s">
        <v>24</v>
      </c>
      <c r="Q239" s="1" t="s">
        <v>885</v>
      </c>
      <c r="R239" s="1" t="s">
        <v>190</v>
      </c>
      <c r="S239" s="41"/>
      <c r="T239" s="45"/>
      <c r="U239" s="41"/>
      <c r="V239" s="41"/>
    </row>
    <row r="240" spans="1:22" ht="38.25" customHeight="1" thickBot="1" x14ac:dyDescent="0.3">
      <c r="A240" s="41"/>
      <c r="B240" s="41"/>
      <c r="C240" s="41"/>
      <c r="D240" s="41"/>
      <c r="E240" s="41"/>
      <c r="F240" s="41"/>
      <c r="G240" s="41"/>
      <c r="H240" s="43"/>
      <c r="I240" s="41"/>
      <c r="J240" s="41"/>
      <c r="K240" s="41"/>
      <c r="L240" s="41"/>
      <c r="M240" s="41"/>
      <c r="N240" s="41"/>
      <c r="O240" s="41"/>
      <c r="P240" s="41"/>
      <c r="Q240" s="1" t="s">
        <v>884</v>
      </c>
      <c r="R240" s="1" t="s">
        <v>870</v>
      </c>
      <c r="S240" s="41"/>
      <c r="T240" s="45"/>
      <c r="U240" s="41"/>
      <c r="V240" s="41"/>
    </row>
    <row r="241" spans="1:22" ht="38.25" customHeight="1" thickBot="1" x14ac:dyDescent="0.3">
      <c r="A241" s="41"/>
      <c r="B241" s="41"/>
      <c r="C241" s="41"/>
      <c r="D241" s="41"/>
      <c r="E241" s="41"/>
      <c r="F241" s="41"/>
      <c r="G241" s="41"/>
      <c r="H241" s="43"/>
      <c r="I241" s="41"/>
      <c r="J241" s="41"/>
      <c r="K241" s="41"/>
      <c r="L241" s="41"/>
      <c r="M241" s="41"/>
      <c r="N241" s="41"/>
      <c r="O241" s="41"/>
      <c r="P241" s="41"/>
      <c r="Q241" s="1" t="s">
        <v>883</v>
      </c>
      <c r="R241" s="1" t="s">
        <v>184</v>
      </c>
      <c r="S241" s="41"/>
      <c r="T241" s="45"/>
      <c r="U241" s="41"/>
      <c r="V241" s="41"/>
    </row>
    <row r="242" spans="1:22" ht="38.25" customHeight="1" thickBot="1" x14ac:dyDescent="0.3">
      <c r="A242" s="41"/>
      <c r="B242" s="41"/>
      <c r="C242" s="41"/>
      <c r="D242" s="41"/>
      <c r="E242" s="41"/>
      <c r="F242" s="41"/>
      <c r="G242" s="41"/>
      <c r="H242" s="43"/>
      <c r="I242" s="41"/>
      <c r="J242" s="41"/>
      <c r="K242" s="41"/>
      <c r="L242" s="41"/>
      <c r="M242" s="41"/>
      <c r="N242" s="41"/>
      <c r="O242" s="41"/>
      <c r="P242" s="41"/>
      <c r="Q242" s="1" t="s">
        <v>882</v>
      </c>
      <c r="R242" s="1" t="s">
        <v>182</v>
      </c>
      <c r="S242" s="41"/>
      <c r="T242" s="45"/>
      <c r="U242" s="41"/>
      <c r="V242" s="41"/>
    </row>
    <row r="243" spans="1:22" ht="38.25" customHeight="1" thickBot="1" x14ac:dyDescent="0.3">
      <c r="A243" s="41"/>
      <c r="B243" s="41"/>
      <c r="C243" s="41"/>
      <c r="D243" s="41"/>
      <c r="E243" s="41"/>
      <c r="F243" s="41"/>
      <c r="G243" s="41"/>
      <c r="H243" s="43"/>
      <c r="I243" s="41"/>
      <c r="J243" s="41"/>
      <c r="K243" s="41"/>
      <c r="L243" s="41"/>
      <c r="M243" s="41"/>
      <c r="N243" s="41"/>
      <c r="O243" s="41"/>
      <c r="P243" s="41"/>
      <c r="Q243" s="1" t="s">
        <v>881</v>
      </c>
      <c r="R243" s="1" t="s">
        <v>807</v>
      </c>
      <c r="S243" s="41"/>
      <c r="T243" s="45"/>
      <c r="U243" s="41"/>
      <c r="V243" s="41"/>
    </row>
    <row r="244" spans="1:22" ht="38.25" customHeight="1" thickBot="1" x14ac:dyDescent="0.3">
      <c r="A244" s="42"/>
      <c r="B244" s="42"/>
      <c r="C244" s="42"/>
      <c r="D244" s="42"/>
      <c r="E244" s="42"/>
      <c r="F244" s="42"/>
      <c r="G244" s="42"/>
      <c r="H244" s="44"/>
      <c r="I244" s="42"/>
      <c r="J244" s="42"/>
      <c r="K244" s="42"/>
      <c r="L244" s="42"/>
      <c r="M244" s="42"/>
      <c r="N244" s="42"/>
      <c r="O244" s="42"/>
      <c r="P244" s="42"/>
      <c r="Q244" s="1" t="s">
        <v>880</v>
      </c>
      <c r="R244" s="1" t="s">
        <v>176</v>
      </c>
      <c r="S244" s="42"/>
      <c r="T244" s="46"/>
      <c r="U244" s="42"/>
      <c r="V244" s="42"/>
    </row>
    <row r="245" spans="1:22" ht="38.25" customHeight="1" thickBot="1" x14ac:dyDescent="0.3">
      <c r="A245" s="47" t="s">
        <v>208</v>
      </c>
      <c r="B245" s="47">
        <v>584</v>
      </c>
      <c r="C245" s="47" t="s">
        <v>96</v>
      </c>
      <c r="D245" s="47" t="s">
        <v>857</v>
      </c>
      <c r="E245" s="47" t="s">
        <v>879</v>
      </c>
      <c r="F245" s="47" t="s">
        <v>4</v>
      </c>
      <c r="G245" s="47"/>
      <c r="H245" s="48" t="s">
        <v>878</v>
      </c>
      <c r="I245" s="47" t="s">
        <v>280</v>
      </c>
      <c r="J245" s="47" t="s">
        <v>202</v>
      </c>
      <c r="K245" s="47"/>
      <c r="L245" s="47">
        <v>0</v>
      </c>
      <c r="M245" s="47" t="s">
        <v>877</v>
      </c>
      <c r="N245" s="47" t="s">
        <v>857</v>
      </c>
      <c r="O245" s="47" t="s">
        <v>0</v>
      </c>
      <c r="P245" s="47" t="s">
        <v>24</v>
      </c>
      <c r="Q245" s="1" t="s">
        <v>876</v>
      </c>
      <c r="R245" s="1" t="s">
        <v>852</v>
      </c>
      <c r="S245" s="47" t="s">
        <v>0</v>
      </c>
      <c r="T245" s="49">
        <v>0.5</v>
      </c>
      <c r="U245" s="47">
        <v>157</v>
      </c>
      <c r="V245" s="47"/>
    </row>
    <row r="246" spans="1:22" ht="38.25" customHeight="1" thickBot="1" x14ac:dyDescent="0.3">
      <c r="A246" s="41"/>
      <c r="B246" s="41"/>
      <c r="C246" s="41"/>
      <c r="D246" s="41"/>
      <c r="E246" s="41"/>
      <c r="F246" s="41"/>
      <c r="G246" s="41"/>
      <c r="H246" s="43"/>
      <c r="I246" s="41"/>
      <c r="J246" s="41"/>
      <c r="K246" s="41"/>
      <c r="L246" s="41"/>
      <c r="M246" s="41"/>
      <c r="N246" s="41"/>
      <c r="O246" s="41"/>
      <c r="P246" s="41"/>
      <c r="Q246" s="1" t="s">
        <v>875</v>
      </c>
      <c r="R246" s="1" t="s">
        <v>873</v>
      </c>
      <c r="S246" s="41"/>
      <c r="T246" s="45"/>
      <c r="U246" s="41"/>
      <c r="V246" s="41"/>
    </row>
    <row r="247" spans="1:22" ht="38.25" customHeight="1" thickBot="1" x14ac:dyDescent="0.3">
      <c r="A247" s="41"/>
      <c r="B247" s="41"/>
      <c r="C247" s="41"/>
      <c r="D247" s="41"/>
      <c r="E247" s="41"/>
      <c r="F247" s="41"/>
      <c r="G247" s="41"/>
      <c r="H247" s="43"/>
      <c r="I247" s="41"/>
      <c r="J247" s="41"/>
      <c r="K247" s="41"/>
      <c r="L247" s="41"/>
      <c r="M247" s="41"/>
      <c r="N247" s="41"/>
      <c r="O247" s="41"/>
      <c r="P247" s="41"/>
      <c r="Q247" s="1" t="s">
        <v>874</v>
      </c>
      <c r="R247" s="1" t="s">
        <v>873</v>
      </c>
      <c r="S247" s="41"/>
      <c r="T247" s="45"/>
      <c r="U247" s="41"/>
      <c r="V247" s="41"/>
    </row>
    <row r="248" spans="1:22" ht="38.25" customHeight="1" thickBot="1" x14ac:dyDescent="0.3">
      <c r="A248" s="41"/>
      <c r="B248" s="41"/>
      <c r="C248" s="41"/>
      <c r="D248" s="41"/>
      <c r="E248" s="41"/>
      <c r="F248" s="41"/>
      <c r="G248" s="41"/>
      <c r="H248" s="43"/>
      <c r="I248" s="41"/>
      <c r="J248" s="41"/>
      <c r="K248" s="41"/>
      <c r="L248" s="41"/>
      <c r="M248" s="41"/>
      <c r="N248" s="41"/>
      <c r="O248" s="41"/>
      <c r="P248" s="41"/>
      <c r="Q248" s="1" t="s">
        <v>872</v>
      </c>
      <c r="R248" s="1" t="s">
        <v>870</v>
      </c>
      <c r="S248" s="41"/>
      <c r="T248" s="45"/>
      <c r="U248" s="41"/>
      <c r="V248" s="41"/>
    </row>
    <row r="249" spans="1:22" ht="38.25" customHeight="1" thickBot="1" x14ac:dyDescent="0.3">
      <c r="A249" s="41"/>
      <c r="B249" s="41"/>
      <c r="C249" s="41"/>
      <c r="D249" s="41"/>
      <c r="E249" s="41"/>
      <c r="F249" s="41"/>
      <c r="G249" s="41"/>
      <c r="H249" s="43"/>
      <c r="I249" s="41"/>
      <c r="J249" s="41"/>
      <c r="K249" s="41"/>
      <c r="L249" s="41"/>
      <c r="M249" s="41"/>
      <c r="N249" s="41"/>
      <c r="O249" s="41"/>
      <c r="P249" s="41"/>
      <c r="Q249" s="1" t="s">
        <v>871</v>
      </c>
      <c r="R249" s="1" t="s">
        <v>870</v>
      </c>
      <c r="S249" s="41"/>
      <c r="T249" s="45"/>
      <c r="U249" s="41"/>
      <c r="V249" s="41"/>
    </row>
    <row r="250" spans="1:22" ht="38.25" customHeight="1" thickBot="1" x14ac:dyDescent="0.3">
      <c r="A250" s="41"/>
      <c r="B250" s="41"/>
      <c r="C250" s="41"/>
      <c r="D250" s="41"/>
      <c r="E250" s="41"/>
      <c r="F250" s="41"/>
      <c r="G250" s="41"/>
      <c r="H250" s="43"/>
      <c r="I250" s="41"/>
      <c r="J250" s="41"/>
      <c r="K250" s="41"/>
      <c r="L250" s="41"/>
      <c r="M250" s="41"/>
      <c r="N250" s="41"/>
      <c r="O250" s="41"/>
      <c r="P250" s="41"/>
      <c r="Q250" s="1" t="s">
        <v>869</v>
      </c>
      <c r="R250" s="1" t="s">
        <v>868</v>
      </c>
      <c r="S250" s="41"/>
      <c r="T250" s="45"/>
      <c r="U250" s="41"/>
      <c r="V250" s="41"/>
    </row>
    <row r="251" spans="1:22" ht="38.25" customHeight="1" thickBot="1" x14ac:dyDescent="0.3">
      <c r="A251" s="41"/>
      <c r="B251" s="41"/>
      <c r="C251" s="41"/>
      <c r="D251" s="41"/>
      <c r="E251" s="41"/>
      <c r="F251" s="41"/>
      <c r="G251" s="41"/>
      <c r="H251" s="43"/>
      <c r="I251" s="41"/>
      <c r="J251" s="41"/>
      <c r="K251" s="41"/>
      <c r="L251" s="41"/>
      <c r="M251" s="41"/>
      <c r="N251" s="41"/>
      <c r="O251" s="41"/>
      <c r="P251" s="41"/>
      <c r="Q251" s="1" t="s">
        <v>867</v>
      </c>
      <c r="R251" s="1" t="s">
        <v>767</v>
      </c>
      <c r="S251" s="41"/>
      <c r="T251" s="45"/>
      <c r="U251" s="41"/>
      <c r="V251" s="41"/>
    </row>
    <row r="252" spans="1:22" ht="38.25" customHeight="1" thickBot="1" x14ac:dyDescent="0.3">
      <c r="A252" s="41"/>
      <c r="B252" s="41"/>
      <c r="C252" s="41"/>
      <c r="D252" s="41"/>
      <c r="E252" s="41"/>
      <c r="F252" s="41"/>
      <c r="G252" s="41"/>
      <c r="H252" s="43"/>
      <c r="I252" s="41"/>
      <c r="J252" s="41"/>
      <c r="K252" s="41"/>
      <c r="L252" s="41"/>
      <c r="M252" s="41"/>
      <c r="N252" s="41"/>
      <c r="O252" s="41"/>
      <c r="P252" s="41"/>
      <c r="Q252" s="1" t="s">
        <v>866</v>
      </c>
      <c r="R252" s="1" t="s">
        <v>762</v>
      </c>
      <c r="S252" s="41"/>
      <c r="T252" s="45"/>
      <c r="U252" s="41"/>
      <c r="V252" s="41"/>
    </row>
    <row r="253" spans="1:22" ht="38.25" customHeight="1" thickBot="1" x14ac:dyDescent="0.3">
      <c r="A253" s="41"/>
      <c r="B253" s="41"/>
      <c r="C253" s="41"/>
      <c r="D253" s="41"/>
      <c r="E253" s="41"/>
      <c r="F253" s="41"/>
      <c r="G253" s="41"/>
      <c r="H253" s="43"/>
      <c r="I253" s="41"/>
      <c r="J253" s="41"/>
      <c r="K253" s="41"/>
      <c r="L253" s="41"/>
      <c r="M253" s="41"/>
      <c r="N253" s="41"/>
      <c r="O253" s="41"/>
      <c r="P253" s="41"/>
      <c r="Q253" s="1" t="s">
        <v>865</v>
      </c>
      <c r="R253" s="1" t="s">
        <v>180</v>
      </c>
      <c r="S253" s="41"/>
      <c r="T253" s="45"/>
      <c r="U253" s="41"/>
      <c r="V253" s="41"/>
    </row>
    <row r="254" spans="1:22" ht="38.25" customHeight="1" thickBot="1" x14ac:dyDescent="0.3">
      <c r="A254" s="41"/>
      <c r="B254" s="41"/>
      <c r="C254" s="41"/>
      <c r="D254" s="41"/>
      <c r="E254" s="41"/>
      <c r="F254" s="41"/>
      <c r="G254" s="41"/>
      <c r="H254" s="43"/>
      <c r="I254" s="41"/>
      <c r="J254" s="41"/>
      <c r="K254" s="41"/>
      <c r="L254" s="41"/>
      <c r="M254" s="41"/>
      <c r="N254" s="41"/>
      <c r="O254" s="41"/>
      <c r="P254" s="41"/>
      <c r="Q254" s="1" t="s">
        <v>864</v>
      </c>
      <c r="R254" s="1" t="s">
        <v>670</v>
      </c>
      <c r="S254" s="41"/>
      <c r="T254" s="45"/>
      <c r="U254" s="41"/>
      <c r="V254" s="41"/>
    </row>
    <row r="255" spans="1:22" ht="38.25" customHeight="1" thickBot="1" x14ac:dyDescent="0.3">
      <c r="A255" s="41"/>
      <c r="B255" s="41"/>
      <c r="C255" s="41"/>
      <c r="D255" s="41"/>
      <c r="E255" s="41"/>
      <c r="F255" s="41"/>
      <c r="G255" s="41"/>
      <c r="H255" s="43"/>
      <c r="I255" s="41"/>
      <c r="J255" s="41"/>
      <c r="K255" s="41"/>
      <c r="L255" s="41"/>
      <c r="M255" s="41"/>
      <c r="N255" s="41"/>
      <c r="O255" s="41"/>
      <c r="P255" s="41"/>
      <c r="Q255" s="1" t="s">
        <v>863</v>
      </c>
      <c r="R255" s="1" t="s">
        <v>176</v>
      </c>
      <c r="S255" s="41"/>
      <c r="T255" s="45"/>
      <c r="U255" s="41"/>
      <c r="V255" s="41"/>
    </row>
    <row r="256" spans="1:22" ht="38.25" customHeight="1" thickBot="1" x14ac:dyDescent="0.3">
      <c r="A256" s="41"/>
      <c r="B256" s="41"/>
      <c r="C256" s="41"/>
      <c r="D256" s="41"/>
      <c r="E256" s="41"/>
      <c r="F256" s="41"/>
      <c r="G256" s="41"/>
      <c r="H256" s="43"/>
      <c r="I256" s="41"/>
      <c r="J256" s="41"/>
      <c r="K256" s="41"/>
      <c r="L256" s="41"/>
      <c r="M256" s="41"/>
      <c r="N256" s="41"/>
      <c r="O256" s="41"/>
      <c r="P256" s="41"/>
      <c r="Q256" s="1" t="s">
        <v>862</v>
      </c>
      <c r="R256" s="1" t="s">
        <v>861</v>
      </c>
      <c r="S256" s="41"/>
      <c r="T256" s="45"/>
      <c r="U256" s="41"/>
      <c r="V256" s="41"/>
    </row>
    <row r="257" spans="1:22" ht="38.25" customHeight="1" thickBot="1" x14ac:dyDescent="0.3">
      <c r="A257" s="41"/>
      <c r="B257" s="41"/>
      <c r="C257" s="41"/>
      <c r="D257" s="41"/>
      <c r="E257" s="41"/>
      <c r="F257" s="41"/>
      <c r="G257" s="41"/>
      <c r="H257" s="43"/>
      <c r="I257" s="41"/>
      <c r="J257" s="41"/>
      <c r="K257" s="41"/>
      <c r="L257" s="41"/>
      <c r="M257" s="41"/>
      <c r="N257" s="41"/>
      <c r="O257" s="41"/>
      <c r="P257" s="41"/>
      <c r="Q257" s="1" t="s">
        <v>860</v>
      </c>
      <c r="R257" s="1" t="s">
        <v>657</v>
      </c>
      <c r="S257" s="41"/>
      <c r="T257" s="45"/>
      <c r="U257" s="41"/>
      <c r="V257" s="41"/>
    </row>
    <row r="258" spans="1:22" ht="38.25" customHeight="1" thickBot="1" x14ac:dyDescent="0.3">
      <c r="A258" s="41"/>
      <c r="B258" s="41"/>
      <c r="C258" s="41"/>
      <c r="D258" s="41"/>
      <c r="E258" s="41"/>
      <c r="F258" s="41"/>
      <c r="G258" s="41"/>
      <c r="H258" s="43"/>
      <c r="I258" s="41"/>
      <c r="J258" s="41"/>
      <c r="K258" s="41"/>
      <c r="L258" s="41"/>
      <c r="M258" s="42"/>
      <c r="N258" s="42"/>
      <c r="O258" s="42"/>
      <c r="P258" s="42"/>
      <c r="Q258" s="1" t="s">
        <v>859</v>
      </c>
      <c r="R258" s="1" t="s">
        <v>13</v>
      </c>
      <c r="S258" s="41"/>
      <c r="T258" s="45"/>
      <c r="U258" s="41"/>
      <c r="V258" s="41"/>
    </row>
    <row r="259" spans="1:22" ht="38.25" customHeight="1" thickBot="1" x14ac:dyDescent="0.3">
      <c r="A259" s="41"/>
      <c r="B259" s="41"/>
      <c r="C259" s="41"/>
      <c r="D259" s="41"/>
      <c r="E259" s="41"/>
      <c r="F259" s="41"/>
      <c r="G259" s="41"/>
      <c r="H259" s="43"/>
      <c r="I259" s="41"/>
      <c r="J259" s="41"/>
      <c r="K259" s="41"/>
      <c r="L259" s="41"/>
      <c r="M259" s="47" t="s">
        <v>858</v>
      </c>
      <c r="N259" s="47" t="s">
        <v>857</v>
      </c>
      <c r="O259" s="47" t="s">
        <v>856</v>
      </c>
      <c r="P259" s="47" t="s">
        <v>39</v>
      </c>
      <c r="Q259" s="1" t="s">
        <v>855</v>
      </c>
      <c r="R259" s="1" t="s">
        <v>854</v>
      </c>
      <c r="S259" s="41"/>
      <c r="T259" s="45"/>
      <c r="U259" s="41"/>
      <c r="V259" s="41"/>
    </row>
    <row r="260" spans="1:22" ht="38.25" customHeight="1" thickBot="1" x14ac:dyDescent="0.3">
      <c r="A260" s="42"/>
      <c r="B260" s="42"/>
      <c r="C260" s="42"/>
      <c r="D260" s="42"/>
      <c r="E260" s="42"/>
      <c r="F260" s="42"/>
      <c r="G260" s="42"/>
      <c r="H260" s="44"/>
      <c r="I260" s="42"/>
      <c r="J260" s="42"/>
      <c r="K260" s="42"/>
      <c r="L260" s="42"/>
      <c r="M260" s="42"/>
      <c r="N260" s="42"/>
      <c r="O260" s="42"/>
      <c r="P260" s="42"/>
      <c r="Q260" s="1" t="s">
        <v>853</v>
      </c>
      <c r="R260" s="1" t="s">
        <v>852</v>
      </c>
      <c r="S260" s="42"/>
      <c r="T260" s="46"/>
      <c r="U260" s="42"/>
      <c r="V260" s="42"/>
    </row>
    <row r="261" spans="1:22" ht="38.25" customHeight="1" thickBot="1" x14ac:dyDescent="0.3">
      <c r="A261" s="47" t="s">
        <v>208</v>
      </c>
      <c r="B261" s="47">
        <v>631</v>
      </c>
      <c r="C261" s="47" t="s">
        <v>96</v>
      </c>
      <c r="D261" s="47" t="s">
        <v>6</v>
      </c>
      <c r="E261" s="47" t="s">
        <v>837</v>
      </c>
      <c r="F261" s="47" t="s">
        <v>4</v>
      </c>
      <c r="G261" s="47"/>
      <c r="H261" s="48" t="s">
        <v>851</v>
      </c>
      <c r="I261" s="47" t="s">
        <v>93</v>
      </c>
      <c r="J261" s="47" t="s">
        <v>202</v>
      </c>
      <c r="K261" s="47"/>
      <c r="L261" s="47">
        <v>0</v>
      </c>
      <c r="M261" s="47" t="s">
        <v>850</v>
      </c>
      <c r="N261" s="47" t="s">
        <v>6</v>
      </c>
      <c r="O261" s="47" t="s">
        <v>844</v>
      </c>
      <c r="P261" s="47" t="s">
        <v>24</v>
      </c>
      <c r="Q261" s="1" t="s">
        <v>849</v>
      </c>
      <c r="R261" s="1" t="s">
        <v>762</v>
      </c>
      <c r="S261" s="47" t="s">
        <v>844</v>
      </c>
      <c r="T261" s="49">
        <v>0</v>
      </c>
      <c r="U261" s="47">
        <v>34</v>
      </c>
      <c r="V261" s="47"/>
    </row>
    <row r="262" spans="1:22" ht="38.25" customHeight="1" thickBot="1" x14ac:dyDescent="0.3">
      <c r="A262" s="41"/>
      <c r="B262" s="41"/>
      <c r="C262" s="41"/>
      <c r="D262" s="41"/>
      <c r="E262" s="41"/>
      <c r="F262" s="41"/>
      <c r="G262" s="41"/>
      <c r="H262" s="43"/>
      <c r="I262" s="41"/>
      <c r="J262" s="41"/>
      <c r="K262" s="41"/>
      <c r="L262" s="41"/>
      <c r="M262" s="41"/>
      <c r="N262" s="41"/>
      <c r="O262" s="41"/>
      <c r="P262" s="41"/>
      <c r="Q262" s="1" t="s">
        <v>848</v>
      </c>
      <c r="R262" s="1" t="s">
        <v>180</v>
      </c>
      <c r="S262" s="41"/>
      <c r="T262" s="45"/>
      <c r="U262" s="41"/>
      <c r="V262" s="41"/>
    </row>
    <row r="263" spans="1:22" ht="38.25" customHeight="1" thickBot="1" x14ac:dyDescent="0.3">
      <c r="A263" s="41"/>
      <c r="B263" s="41"/>
      <c r="C263" s="41"/>
      <c r="D263" s="41"/>
      <c r="E263" s="41"/>
      <c r="F263" s="41"/>
      <c r="G263" s="41"/>
      <c r="H263" s="43"/>
      <c r="I263" s="41"/>
      <c r="J263" s="41"/>
      <c r="K263" s="41"/>
      <c r="L263" s="41"/>
      <c r="M263" s="41"/>
      <c r="N263" s="41"/>
      <c r="O263" s="41"/>
      <c r="P263" s="41"/>
      <c r="Q263" s="1" t="s">
        <v>843</v>
      </c>
      <c r="R263" s="1" t="s">
        <v>176</v>
      </c>
      <c r="S263" s="41"/>
      <c r="T263" s="45"/>
      <c r="U263" s="41"/>
      <c r="V263" s="41"/>
    </row>
    <row r="264" spans="1:22" ht="38.25" customHeight="1" thickBot="1" x14ac:dyDescent="0.3">
      <c r="A264" s="41"/>
      <c r="B264" s="41"/>
      <c r="C264" s="41"/>
      <c r="D264" s="41"/>
      <c r="E264" s="41"/>
      <c r="F264" s="41"/>
      <c r="G264" s="41"/>
      <c r="H264" s="43"/>
      <c r="I264" s="41"/>
      <c r="J264" s="41"/>
      <c r="K264" s="41"/>
      <c r="L264" s="41"/>
      <c r="M264" s="41"/>
      <c r="N264" s="41"/>
      <c r="O264" s="41"/>
      <c r="P264" s="41"/>
      <c r="Q264" s="1" t="s">
        <v>847</v>
      </c>
      <c r="R264" s="1" t="s">
        <v>841</v>
      </c>
      <c r="S264" s="41"/>
      <c r="T264" s="45"/>
      <c r="U264" s="41"/>
      <c r="V264" s="41"/>
    </row>
    <row r="265" spans="1:22" ht="38.25" customHeight="1" thickBot="1" x14ac:dyDescent="0.3">
      <c r="A265" s="41"/>
      <c r="B265" s="41"/>
      <c r="C265" s="41"/>
      <c r="D265" s="41"/>
      <c r="E265" s="41"/>
      <c r="F265" s="41"/>
      <c r="G265" s="41"/>
      <c r="H265" s="43"/>
      <c r="I265" s="41"/>
      <c r="J265" s="41"/>
      <c r="K265" s="41"/>
      <c r="L265" s="41"/>
      <c r="M265" s="41"/>
      <c r="N265" s="41"/>
      <c r="O265" s="41"/>
      <c r="P265" s="41"/>
      <c r="Q265" s="1" t="s">
        <v>840</v>
      </c>
      <c r="R265" s="1" t="s">
        <v>272</v>
      </c>
      <c r="S265" s="41"/>
      <c r="T265" s="45"/>
      <c r="U265" s="41"/>
      <c r="V265" s="41"/>
    </row>
    <row r="266" spans="1:22" ht="38.25" customHeight="1" thickBot="1" x14ac:dyDescent="0.3">
      <c r="A266" s="41"/>
      <c r="B266" s="41"/>
      <c r="C266" s="41"/>
      <c r="D266" s="41"/>
      <c r="E266" s="41"/>
      <c r="F266" s="41"/>
      <c r="G266" s="41"/>
      <c r="H266" s="43"/>
      <c r="I266" s="41"/>
      <c r="J266" s="41"/>
      <c r="K266" s="41"/>
      <c r="L266" s="41"/>
      <c r="M266" s="41"/>
      <c r="N266" s="41"/>
      <c r="O266" s="41"/>
      <c r="P266" s="41"/>
      <c r="Q266" s="1" t="s">
        <v>846</v>
      </c>
      <c r="R266" s="1" t="s">
        <v>272</v>
      </c>
      <c r="S266" s="41"/>
      <c r="T266" s="45"/>
      <c r="U266" s="41"/>
      <c r="V266" s="41"/>
    </row>
    <row r="267" spans="1:22" ht="38.25" customHeight="1" thickBot="1" x14ac:dyDescent="0.3">
      <c r="A267" s="41"/>
      <c r="B267" s="41"/>
      <c r="C267" s="41"/>
      <c r="D267" s="41"/>
      <c r="E267" s="41"/>
      <c r="F267" s="41"/>
      <c r="G267" s="41"/>
      <c r="H267" s="43"/>
      <c r="I267" s="41"/>
      <c r="J267" s="41"/>
      <c r="K267" s="41"/>
      <c r="L267" s="41"/>
      <c r="M267" s="42"/>
      <c r="N267" s="42"/>
      <c r="O267" s="42"/>
      <c r="P267" s="42"/>
      <c r="Q267" s="1" t="s">
        <v>838</v>
      </c>
      <c r="R267" s="1" t="s">
        <v>270</v>
      </c>
      <c r="S267" s="41"/>
      <c r="T267" s="45"/>
      <c r="U267" s="41"/>
      <c r="V267" s="41"/>
    </row>
    <row r="268" spans="1:22" ht="38.25" customHeight="1" thickBot="1" x14ac:dyDescent="0.3">
      <c r="A268" s="41"/>
      <c r="B268" s="41"/>
      <c r="C268" s="41"/>
      <c r="D268" s="41"/>
      <c r="E268" s="41"/>
      <c r="F268" s="41"/>
      <c r="G268" s="41"/>
      <c r="H268" s="43"/>
      <c r="I268" s="41"/>
      <c r="J268" s="41"/>
      <c r="K268" s="41"/>
      <c r="L268" s="41"/>
      <c r="M268" s="47" t="s">
        <v>845</v>
      </c>
      <c r="N268" s="47" t="s">
        <v>6</v>
      </c>
      <c r="O268" s="47" t="s">
        <v>844</v>
      </c>
      <c r="P268" s="47" t="s">
        <v>24</v>
      </c>
      <c r="Q268" s="1" t="s">
        <v>842</v>
      </c>
      <c r="R268" s="1" t="s">
        <v>180</v>
      </c>
      <c r="S268" s="41"/>
      <c r="T268" s="45"/>
      <c r="U268" s="41"/>
      <c r="V268" s="41"/>
    </row>
    <row r="269" spans="1:22" ht="38.25" customHeight="1" thickBot="1" x14ac:dyDescent="0.3">
      <c r="A269" s="41"/>
      <c r="B269" s="41"/>
      <c r="C269" s="41"/>
      <c r="D269" s="41"/>
      <c r="E269" s="41"/>
      <c r="F269" s="41"/>
      <c r="G269" s="41"/>
      <c r="H269" s="43"/>
      <c r="I269" s="41"/>
      <c r="J269" s="41"/>
      <c r="K269" s="41"/>
      <c r="L269" s="41"/>
      <c r="M269" s="41"/>
      <c r="N269" s="41"/>
      <c r="O269" s="41"/>
      <c r="P269" s="41"/>
      <c r="Q269" s="1" t="s">
        <v>843</v>
      </c>
      <c r="R269" s="1" t="s">
        <v>176</v>
      </c>
      <c r="S269" s="41"/>
      <c r="T269" s="45"/>
      <c r="U269" s="41"/>
      <c r="V269" s="41"/>
    </row>
    <row r="270" spans="1:22" ht="38.25" customHeight="1" thickBot="1" x14ac:dyDescent="0.3">
      <c r="A270" s="41"/>
      <c r="B270" s="41"/>
      <c r="C270" s="41"/>
      <c r="D270" s="41"/>
      <c r="E270" s="41"/>
      <c r="F270" s="41"/>
      <c r="G270" s="41"/>
      <c r="H270" s="43"/>
      <c r="I270" s="41"/>
      <c r="J270" s="41"/>
      <c r="K270" s="41"/>
      <c r="L270" s="41"/>
      <c r="M270" s="41"/>
      <c r="N270" s="41"/>
      <c r="O270" s="41"/>
      <c r="P270" s="41"/>
      <c r="Q270" s="1" t="s">
        <v>842</v>
      </c>
      <c r="R270" s="1" t="s">
        <v>841</v>
      </c>
      <c r="S270" s="41"/>
      <c r="T270" s="45"/>
      <c r="U270" s="41"/>
      <c r="V270" s="41"/>
    </row>
    <row r="271" spans="1:22" ht="38.25" customHeight="1" thickBot="1" x14ac:dyDescent="0.3">
      <c r="A271" s="41"/>
      <c r="B271" s="41"/>
      <c r="C271" s="41"/>
      <c r="D271" s="41"/>
      <c r="E271" s="41"/>
      <c r="F271" s="41"/>
      <c r="G271" s="41"/>
      <c r="H271" s="43"/>
      <c r="I271" s="41"/>
      <c r="J271" s="41"/>
      <c r="K271" s="41"/>
      <c r="L271" s="41"/>
      <c r="M271" s="41"/>
      <c r="N271" s="41"/>
      <c r="O271" s="41"/>
      <c r="P271" s="41"/>
      <c r="Q271" s="1" t="s">
        <v>840</v>
      </c>
      <c r="R271" s="1" t="s">
        <v>272</v>
      </c>
      <c r="S271" s="41"/>
      <c r="T271" s="45"/>
      <c r="U271" s="41"/>
      <c r="V271" s="41"/>
    </row>
    <row r="272" spans="1:22" ht="38.25" customHeight="1" thickBot="1" x14ac:dyDescent="0.3">
      <c r="A272" s="41"/>
      <c r="B272" s="41"/>
      <c r="C272" s="41"/>
      <c r="D272" s="41"/>
      <c r="E272" s="41"/>
      <c r="F272" s="41"/>
      <c r="G272" s="41"/>
      <c r="H272" s="43"/>
      <c r="I272" s="41"/>
      <c r="J272" s="41"/>
      <c r="K272" s="41"/>
      <c r="L272" s="41"/>
      <c r="M272" s="41"/>
      <c r="N272" s="41"/>
      <c r="O272" s="41"/>
      <c r="P272" s="41"/>
      <c r="Q272" s="1" t="s">
        <v>839</v>
      </c>
      <c r="R272" s="1" t="s">
        <v>272</v>
      </c>
      <c r="S272" s="41"/>
      <c r="T272" s="45"/>
      <c r="U272" s="41"/>
      <c r="V272" s="41"/>
    </row>
    <row r="273" spans="1:22" ht="38.25" customHeight="1" thickBot="1" x14ac:dyDescent="0.3">
      <c r="A273" s="42"/>
      <c r="B273" s="42"/>
      <c r="C273" s="42"/>
      <c r="D273" s="42"/>
      <c r="E273" s="42"/>
      <c r="F273" s="42"/>
      <c r="G273" s="42"/>
      <c r="H273" s="44"/>
      <c r="I273" s="42"/>
      <c r="J273" s="42"/>
      <c r="K273" s="42"/>
      <c r="L273" s="42"/>
      <c r="M273" s="42"/>
      <c r="N273" s="42"/>
      <c r="O273" s="42"/>
      <c r="P273" s="42"/>
      <c r="Q273" s="1" t="s">
        <v>838</v>
      </c>
      <c r="R273" s="1" t="s">
        <v>270</v>
      </c>
      <c r="S273" s="42"/>
      <c r="T273" s="46"/>
      <c r="U273" s="42"/>
      <c r="V273" s="42"/>
    </row>
    <row r="274" spans="1:22" ht="38.25" customHeight="1" thickBot="1" x14ac:dyDescent="0.3">
      <c r="A274" s="47" t="s">
        <v>208</v>
      </c>
      <c r="B274" s="47">
        <v>639</v>
      </c>
      <c r="C274" s="47" t="s">
        <v>96</v>
      </c>
      <c r="D274" s="47" t="s">
        <v>831</v>
      </c>
      <c r="E274" s="47" t="s">
        <v>837</v>
      </c>
      <c r="F274" s="47" t="s">
        <v>4</v>
      </c>
      <c r="G274" s="47"/>
      <c r="H274" s="48" t="s">
        <v>836</v>
      </c>
      <c r="I274" s="47" t="s">
        <v>835</v>
      </c>
      <c r="J274" s="47" t="s">
        <v>202</v>
      </c>
      <c r="K274" s="47"/>
      <c r="L274" s="47">
        <v>0</v>
      </c>
      <c r="M274" s="47" t="s">
        <v>834</v>
      </c>
      <c r="N274" s="47" t="s">
        <v>831</v>
      </c>
      <c r="O274" s="47" t="s">
        <v>17</v>
      </c>
      <c r="P274" s="47" t="s">
        <v>24</v>
      </c>
      <c r="Q274" s="1" t="s">
        <v>833</v>
      </c>
      <c r="R274" s="1" t="s">
        <v>784</v>
      </c>
      <c r="S274" s="47" t="s">
        <v>17</v>
      </c>
      <c r="T274" s="49">
        <v>0</v>
      </c>
      <c r="U274" s="47">
        <v>126</v>
      </c>
      <c r="V274" s="47"/>
    </row>
    <row r="275" spans="1:22" ht="38.25" customHeight="1" thickBot="1" x14ac:dyDescent="0.3">
      <c r="A275" s="41"/>
      <c r="B275" s="41"/>
      <c r="C275" s="41"/>
      <c r="D275" s="41"/>
      <c r="E275" s="41"/>
      <c r="F275" s="41"/>
      <c r="G275" s="41"/>
      <c r="H275" s="43"/>
      <c r="I275" s="41"/>
      <c r="J275" s="41"/>
      <c r="K275" s="41"/>
      <c r="L275" s="41"/>
      <c r="M275" s="41"/>
      <c r="N275" s="41"/>
      <c r="O275" s="41"/>
      <c r="P275" s="41"/>
      <c r="Q275" s="1" t="s">
        <v>829</v>
      </c>
      <c r="R275" s="1" t="s">
        <v>782</v>
      </c>
      <c r="S275" s="41"/>
      <c r="T275" s="45"/>
      <c r="U275" s="41"/>
      <c r="V275" s="41"/>
    </row>
    <row r="276" spans="1:22" ht="38.25" customHeight="1" thickBot="1" x14ac:dyDescent="0.3">
      <c r="A276" s="41"/>
      <c r="B276" s="41"/>
      <c r="C276" s="41"/>
      <c r="D276" s="41"/>
      <c r="E276" s="41"/>
      <c r="F276" s="41"/>
      <c r="G276" s="41"/>
      <c r="H276" s="43"/>
      <c r="I276" s="41"/>
      <c r="J276" s="41"/>
      <c r="K276" s="41"/>
      <c r="L276" s="41"/>
      <c r="M276" s="41"/>
      <c r="N276" s="41"/>
      <c r="O276" s="41"/>
      <c r="P276" s="41"/>
      <c r="Q276" s="1" t="s">
        <v>828</v>
      </c>
      <c r="R276" s="1" t="s">
        <v>827</v>
      </c>
      <c r="S276" s="41"/>
      <c r="T276" s="45"/>
      <c r="U276" s="41"/>
      <c r="V276" s="41"/>
    </row>
    <row r="277" spans="1:22" ht="38.25" customHeight="1" thickBot="1" x14ac:dyDescent="0.3">
      <c r="A277" s="41"/>
      <c r="B277" s="41"/>
      <c r="C277" s="41"/>
      <c r="D277" s="41"/>
      <c r="E277" s="41"/>
      <c r="F277" s="41"/>
      <c r="G277" s="41"/>
      <c r="H277" s="43"/>
      <c r="I277" s="41"/>
      <c r="J277" s="41"/>
      <c r="K277" s="41"/>
      <c r="L277" s="41"/>
      <c r="M277" s="41"/>
      <c r="N277" s="41"/>
      <c r="O277" s="41"/>
      <c r="P277" s="41"/>
      <c r="Q277" s="1" t="s">
        <v>826</v>
      </c>
      <c r="R277" s="1" t="s">
        <v>176</v>
      </c>
      <c r="S277" s="41"/>
      <c r="T277" s="45"/>
      <c r="U277" s="41"/>
      <c r="V277" s="41"/>
    </row>
    <row r="278" spans="1:22" ht="38.25" customHeight="1" thickBot="1" x14ac:dyDescent="0.3">
      <c r="A278" s="41"/>
      <c r="B278" s="41"/>
      <c r="C278" s="41"/>
      <c r="D278" s="41"/>
      <c r="E278" s="41"/>
      <c r="F278" s="41"/>
      <c r="G278" s="41"/>
      <c r="H278" s="43"/>
      <c r="I278" s="41"/>
      <c r="J278" s="41"/>
      <c r="K278" s="41"/>
      <c r="L278" s="41"/>
      <c r="M278" s="41"/>
      <c r="N278" s="41"/>
      <c r="O278" s="41"/>
      <c r="P278" s="41"/>
      <c r="Q278" s="1" t="s">
        <v>825</v>
      </c>
      <c r="R278" s="1" t="s">
        <v>824</v>
      </c>
      <c r="S278" s="41"/>
      <c r="T278" s="45"/>
      <c r="U278" s="41"/>
      <c r="V278" s="41"/>
    </row>
    <row r="279" spans="1:22" ht="38.25" customHeight="1" thickBot="1" x14ac:dyDescent="0.3">
      <c r="A279" s="41"/>
      <c r="B279" s="41"/>
      <c r="C279" s="41"/>
      <c r="D279" s="41"/>
      <c r="E279" s="41"/>
      <c r="F279" s="41"/>
      <c r="G279" s="41"/>
      <c r="H279" s="43"/>
      <c r="I279" s="41"/>
      <c r="J279" s="41"/>
      <c r="K279" s="41"/>
      <c r="L279" s="41"/>
      <c r="M279" s="41"/>
      <c r="N279" s="41"/>
      <c r="O279" s="41"/>
      <c r="P279" s="41"/>
      <c r="Q279" s="1" t="s">
        <v>823</v>
      </c>
      <c r="R279" s="1" t="s">
        <v>822</v>
      </c>
      <c r="S279" s="41"/>
      <c r="T279" s="45"/>
      <c r="U279" s="41"/>
      <c r="V279" s="41"/>
    </row>
    <row r="280" spans="1:22" ht="38.25" customHeight="1" thickBot="1" x14ac:dyDescent="0.3">
      <c r="A280" s="41"/>
      <c r="B280" s="41"/>
      <c r="C280" s="41"/>
      <c r="D280" s="41"/>
      <c r="E280" s="41"/>
      <c r="F280" s="41"/>
      <c r="G280" s="41"/>
      <c r="H280" s="43"/>
      <c r="I280" s="41"/>
      <c r="J280" s="41"/>
      <c r="K280" s="41"/>
      <c r="L280" s="41"/>
      <c r="M280" s="41"/>
      <c r="N280" s="41"/>
      <c r="O280" s="41"/>
      <c r="P280" s="41"/>
      <c r="Q280" s="1" t="s">
        <v>821</v>
      </c>
      <c r="R280" s="1" t="s">
        <v>771</v>
      </c>
      <c r="S280" s="41"/>
      <c r="T280" s="45"/>
      <c r="U280" s="41"/>
      <c r="V280" s="41"/>
    </row>
    <row r="281" spans="1:22" ht="38.25" customHeight="1" thickBot="1" x14ac:dyDescent="0.3">
      <c r="A281" s="41"/>
      <c r="B281" s="41"/>
      <c r="C281" s="41"/>
      <c r="D281" s="41"/>
      <c r="E281" s="41"/>
      <c r="F281" s="41"/>
      <c r="G281" s="41"/>
      <c r="H281" s="43"/>
      <c r="I281" s="41"/>
      <c r="J281" s="41"/>
      <c r="K281" s="41"/>
      <c r="L281" s="41"/>
      <c r="M281" s="42"/>
      <c r="N281" s="42"/>
      <c r="O281" s="42"/>
      <c r="P281" s="42"/>
      <c r="Q281" s="1" t="s">
        <v>820</v>
      </c>
      <c r="R281" s="1" t="s">
        <v>819</v>
      </c>
      <c r="S281" s="41"/>
      <c r="T281" s="45"/>
      <c r="U281" s="41"/>
      <c r="V281" s="41"/>
    </row>
    <row r="282" spans="1:22" ht="38.25" customHeight="1" thickBot="1" x14ac:dyDescent="0.3">
      <c r="A282" s="41"/>
      <c r="B282" s="41"/>
      <c r="C282" s="41"/>
      <c r="D282" s="41"/>
      <c r="E282" s="41"/>
      <c r="F282" s="41"/>
      <c r="G282" s="41"/>
      <c r="H282" s="43"/>
      <c r="I282" s="41"/>
      <c r="J282" s="41"/>
      <c r="K282" s="41"/>
      <c r="L282" s="41"/>
      <c r="M282" s="47" t="s">
        <v>832</v>
      </c>
      <c r="N282" s="47" t="s">
        <v>831</v>
      </c>
      <c r="O282" s="47" t="s">
        <v>17</v>
      </c>
      <c r="P282" s="47" t="s">
        <v>24</v>
      </c>
      <c r="Q282" s="1" t="s">
        <v>830</v>
      </c>
      <c r="R282" s="1" t="s">
        <v>784</v>
      </c>
      <c r="S282" s="41"/>
      <c r="T282" s="45"/>
      <c r="U282" s="41"/>
      <c r="V282" s="41"/>
    </row>
    <row r="283" spans="1:22" ht="38.25" customHeight="1" thickBot="1" x14ac:dyDescent="0.3">
      <c r="A283" s="41"/>
      <c r="B283" s="41"/>
      <c r="C283" s="41"/>
      <c r="D283" s="41"/>
      <c r="E283" s="41"/>
      <c r="F283" s="41"/>
      <c r="G283" s="41"/>
      <c r="H283" s="43"/>
      <c r="I283" s="41"/>
      <c r="J283" s="41"/>
      <c r="K283" s="41"/>
      <c r="L283" s="41"/>
      <c r="M283" s="41"/>
      <c r="N283" s="41"/>
      <c r="O283" s="41"/>
      <c r="P283" s="41"/>
      <c r="Q283" s="1" t="s">
        <v>829</v>
      </c>
      <c r="R283" s="1" t="s">
        <v>782</v>
      </c>
      <c r="S283" s="41"/>
      <c r="T283" s="45"/>
      <c r="U283" s="41"/>
      <c r="V283" s="41"/>
    </row>
    <row r="284" spans="1:22" ht="38.25" customHeight="1" thickBot="1" x14ac:dyDescent="0.3">
      <c r="A284" s="41"/>
      <c r="B284" s="41"/>
      <c r="C284" s="41"/>
      <c r="D284" s="41"/>
      <c r="E284" s="41"/>
      <c r="F284" s="41"/>
      <c r="G284" s="41"/>
      <c r="H284" s="43"/>
      <c r="I284" s="41"/>
      <c r="J284" s="41"/>
      <c r="K284" s="41"/>
      <c r="L284" s="41"/>
      <c r="M284" s="41"/>
      <c r="N284" s="41"/>
      <c r="O284" s="41"/>
      <c r="P284" s="41"/>
      <c r="Q284" s="1" t="s">
        <v>828</v>
      </c>
      <c r="R284" s="1" t="s">
        <v>827</v>
      </c>
      <c r="S284" s="41"/>
      <c r="T284" s="45"/>
      <c r="U284" s="41"/>
      <c r="V284" s="41"/>
    </row>
    <row r="285" spans="1:22" ht="38.25" customHeight="1" thickBot="1" x14ac:dyDescent="0.3">
      <c r="A285" s="41"/>
      <c r="B285" s="41"/>
      <c r="C285" s="41"/>
      <c r="D285" s="41"/>
      <c r="E285" s="41"/>
      <c r="F285" s="41"/>
      <c r="G285" s="41"/>
      <c r="H285" s="43"/>
      <c r="I285" s="41"/>
      <c r="J285" s="41"/>
      <c r="K285" s="41"/>
      <c r="L285" s="41"/>
      <c r="M285" s="41"/>
      <c r="N285" s="41"/>
      <c r="O285" s="41"/>
      <c r="P285" s="41"/>
      <c r="Q285" s="1" t="s">
        <v>826</v>
      </c>
      <c r="R285" s="1" t="s">
        <v>176</v>
      </c>
      <c r="S285" s="41"/>
      <c r="T285" s="45"/>
      <c r="U285" s="41"/>
      <c r="V285" s="41"/>
    </row>
    <row r="286" spans="1:22" ht="38.25" customHeight="1" thickBot="1" x14ac:dyDescent="0.3">
      <c r="A286" s="41"/>
      <c r="B286" s="41"/>
      <c r="C286" s="41"/>
      <c r="D286" s="41"/>
      <c r="E286" s="41"/>
      <c r="F286" s="41"/>
      <c r="G286" s="41"/>
      <c r="H286" s="43"/>
      <c r="I286" s="41"/>
      <c r="J286" s="41"/>
      <c r="K286" s="41"/>
      <c r="L286" s="41"/>
      <c r="M286" s="41"/>
      <c r="N286" s="41"/>
      <c r="O286" s="41"/>
      <c r="P286" s="41"/>
      <c r="Q286" s="1" t="s">
        <v>825</v>
      </c>
      <c r="R286" s="1" t="s">
        <v>824</v>
      </c>
      <c r="S286" s="41"/>
      <c r="T286" s="45"/>
      <c r="U286" s="41"/>
      <c r="V286" s="41"/>
    </row>
    <row r="287" spans="1:22" ht="38.25" customHeight="1" thickBot="1" x14ac:dyDescent="0.3">
      <c r="A287" s="41"/>
      <c r="B287" s="41"/>
      <c r="C287" s="41"/>
      <c r="D287" s="41"/>
      <c r="E287" s="41"/>
      <c r="F287" s="41"/>
      <c r="G287" s="41"/>
      <c r="H287" s="43"/>
      <c r="I287" s="41"/>
      <c r="J287" s="41"/>
      <c r="K287" s="41"/>
      <c r="L287" s="41"/>
      <c r="M287" s="41"/>
      <c r="N287" s="41"/>
      <c r="O287" s="41"/>
      <c r="P287" s="41"/>
      <c r="Q287" s="1" t="s">
        <v>823</v>
      </c>
      <c r="R287" s="1" t="s">
        <v>822</v>
      </c>
      <c r="S287" s="41"/>
      <c r="T287" s="45"/>
      <c r="U287" s="41"/>
      <c r="V287" s="41"/>
    </row>
    <row r="288" spans="1:22" ht="38.25" customHeight="1" thickBot="1" x14ac:dyDescent="0.3">
      <c r="A288" s="41"/>
      <c r="B288" s="41"/>
      <c r="C288" s="41"/>
      <c r="D288" s="41"/>
      <c r="E288" s="41"/>
      <c r="F288" s="41"/>
      <c r="G288" s="41"/>
      <c r="H288" s="43"/>
      <c r="I288" s="41"/>
      <c r="J288" s="41"/>
      <c r="K288" s="41"/>
      <c r="L288" s="41"/>
      <c r="M288" s="41"/>
      <c r="N288" s="41"/>
      <c r="O288" s="41"/>
      <c r="P288" s="41"/>
      <c r="Q288" s="1" t="s">
        <v>821</v>
      </c>
      <c r="R288" s="1" t="s">
        <v>771</v>
      </c>
      <c r="S288" s="41"/>
      <c r="T288" s="45"/>
      <c r="U288" s="41"/>
      <c r="V288" s="41"/>
    </row>
    <row r="289" spans="1:22" ht="38.25" customHeight="1" thickBot="1" x14ac:dyDescent="0.3">
      <c r="A289" s="42"/>
      <c r="B289" s="42"/>
      <c r="C289" s="42"/>
      <c r="D289" s="42"/>
      <c r="E289" s="42"/>
      <c r="F289" s="42"/>
      <c r="G289" s="42"/>
      <c r="H289" s="44"/>
      <c r="I289" s="42"/>
      <c r="J289" s="42"/>
      <c r="K289" s="42"/>
      <c r="L289" s="42"/>
      <c r="M289" s="42"/>
      <c r="N289" s="42"/>
      <c r="O289" s="42"/>
      <c r="P289" s="42"/>
      <c r="Q289" s="1" t="s">
        <v>820</v>
      </c>
      <c r="R289" s="1" t="s">
        <v>819</v>
      </c>
      <c r="S289" s="42"/>
      <c r="T289" s="46"/>
      <c r="U289" s="42"/>
      <c r="V289" s="42"/>
    </row>
    <row r="290" spans="1:22" ht="38.25" customHeight="1" thickBot="1" x14ac:dyDescent="0.3">
      <c r="A290" s="47" t="s">
        <v>208</v>
      </c>
      <c r="B290" s="47">
        <v>649</v>
      </c>
      <c r="C290" s="47" t="s">
        <v>96</v>
      </c>
      <c r="D290" s="47" t="s">
        <v>98</v>
      </c>
      <c r="E290" s="47" t="s">
        <v>182</v>
      </c>
      <c r="F290" s="47" t="s">
        <v>95</v>
      </c>
      <c r="G290" s="47"/>
      <c r="H290" s="48" t="s">
        <v>818</v>
      </c>
      <c r="I290" s="47" t="s">
        <v>109</v>
      </c>
      <c r="J290" s="47" t="s">
        <v>202</v>
      </c>
      <c r="K290" s="47"/>
      <c r="L290" s="47">
        <v>0</v>
      </c>
      <c r="M290" s="47" t="s">
        <v>817</v>
      </c>
      <c r="N290" s="47" t="s">
        <v>98</v>
      </c>
      <c r="O290" s="47" t="s">
        <v>786</v>
      </c>
      <c r="P290" s="47" t="s">
        <v>24</v>
      </c>
      <c r="Q290" s="1" t="s">
        <v>816</v>
      </c>
      <c r="R290" s="1" t="s">
        <v>762</v>
      </c>
      <c r="S290" s="47" t="s">
        <v>815</v>
      </c>
      <c r="T290" s="49">
        <v>0.5</v>
      </c>
      <c r="U290" s="47">
        <v>-483</v>
      </c>
      <c r="V290" s="47"/>
    </row>
    <row r="291" spans="1:22" ht="38.25" customHeight="1" thickBot="1" x14ac:dyDescent="0.3">
      <c r="A291" s="41"/>
      <c r="B291" s="41"/>
      <c r="C291" s="41"/>
      <c r="D291" s="41"/>
      <c r="E291" s="41"/>
      <c r="F291" s="41"/>
      <c r="G291" s="41"/>
      <c r="H291" s="43"/>
      <c r="I291" s="41"/>
      <c r="J291" s="41"/>
      <c r="K291" s="41"/>
      <c r="L291" s="41"/>
      <c r="M291" s="41"/>
      <c r="N291" s="41"/>
      <c r="O291" s="41"/>
      <c r="P291" s="41"/>
      <c r="Q291" s="1" t="s">
        <v>814</v>
      </c>
      <c r="R291" s="1" t="s">
        <v>797</v>
      </c>
      <c r="S291" s="41"/>
      <c r="T291" s="45"/>
      <c r="U291" s="41"/>
      <c r="V291" s="41"/>
    </row>
    <row r="292" spans="1:22" ht="38.25" customHeight="1" thickBot="1" x14ac:dyDescent="0.3">
      <c r="A292" s="41"/>
      <c r="B292" s="41"/>
      <c r="C292" s="41"/>
      <c r="D292" s="41"/>
      <c r="E292" s="41"/>
      <c r="F292" s="41"/>
      <c r="G292" s="41"/>
      <c r="H292" s="43"/>
      <c r="I292" s="41"/>
      <c r="J292" s="41"/>
      <c r="K292" s="41"/>
      <c r="L292" s="41"/>
      <c r="M292" s="41"/>
      <c r="N292" s="41"/>
      <c r="O292" s="41"/>
      <c r="P292" s="41"/>
      <c r="Q292" s="1" t="s">
        <v>813</v>
      </c>
      <c r="R292" s="1" t="s">
        <v>178</v>
      </c>
      <c r="S292" s="41"/>
      <c r="T292" s="45"/>
      <c r="U292" s="41"/>
      <c r="V292" s="41"/>
    </row>
    <row r="293" spans="1:22" ht="38.25" customHeight="1" thickBot="1" x14ac:dyDescent="0.3">
      <c r="A293" s="41"/>
      <c r="B293" s="41"/>
      <c r="C293" s="41"/>
      <c r="D293" s="41"/>
      <c r="E293" s="41"/>
      <c r="F293" s="41"/>
      <c r="G293" s="41"/>
      <c r="H293" s="43"/>
      <c r="I293" s="41"/>
      <c r="J293" s="41"/>
      <c r="K293" s="41"/>
      <c r="L293" s="41"/>
      <c r="M293" s="41"/>
      <c r="N293" s="41"/>
      <c r="O293" s="41"/>
      <c r="P293" s="41"/>
      <c r="Q293" s="1" t="s">
        <v>812</v>
      </c>
      <c r="R293" s="1" t="s">
        <v>176</v>
      </c>
      <c r="S293" s="41"/>
      <c r="T293" s="45"/>
      <c r="U293" s="41"/>
      <c r="V293" s="41"/>
    </row>
    <row r="294" spans="1:22" ht="38.25" customHeight="1" thickBot="1" x14ac:dyDescent="0.3">
      <c r="A294" s="41"/>
      <c r="B294" s="41"/>
      <c r="C294" s="41"/>
      <c r="D294" s="41"/>
      <c r="E294" s="41"/>
      <c r="F294" s="41"/>
      <c r="G294" s="41"/>
      <c r="H294" s="43"/>
      <c r="I294" s="41"/>
      <c r="J294" s="41"/>
      <c r="K294" s="41"/>
      <c r="L294" s="41"/>
      <c r="M294" s="42"/>
      <c r="N294" s="42"/>
      <c r="O294" s="42"/>
      <c r="P294" s="42"/>
      <c r="Q294" s="1" t="s">
        <v>811</v>
      </c>
      <c r="R294" s="1" t="s">
        <v>295</v>
      </c>
      <c r="S294" s="41"/>
      <c r="T294" s="45"/>
      <c r="U294" s="41"/>
      <c r="V294" s="41"/>
    </row>
    <row r="295" spans="1:22" ht="38.25" customHeight="1" thickBot="1" x14ac:dyDescent="0.3">
      <c r="A295" s="41"/>
      <c r="B295" s="41"/>
      <c r="C295" s="41"/>
      <c r="D295" s="41"/>
      <c r="E295" s="41"/>
      <c r="F295" s="41"/>
      <c r="G295" s="41"/>
      <c r="H295" s="43"/>
      <c r="I295" s="41"/>
      <c r="J295" s="41"/>
      <c r="K295" s="41"/>
      <c r="L295" s="41"/>
      <c r="M295" s="47" t="s">
        <v>810</v>
      </c>
      <c r="N295" s="47" t="s">
        <v>98</v>
      </c>
      <c r="O295" s="47" t="s">
        <v>786</v>
      </c>
      <c r="P295" s="47" t="s">
        <v>39</v>
      </c>
      <c r="Q295" s="1" t="s">
        <v>809</v>
      </c>
      <c r="R295" s="1" t="s">
        <v>762</v>
      </c>
      <c r="S295" s="41"/>
      <c r="T295" s="45"/>
      <c r="U295" s="41"/>
      <c r="V295" s="41"/>
    </row>
    <row r="296" spans="1:22" ht="38.25" customHeight="1" thickBot="1" x14ac:dyDescent="0.3">
      <c r="A296" s="41"/>
      <c r="B296" s="41"/>
      <c r="C296" s="41"/>
      <c r="D296" s="41"/>
      <c r="E296" s="41"/>
      <c r="F296" s="41"/>
      <c r="G296" s="41"/>
      <c r="H296" s="43"/>
      <c r="I296" s="41"/>
      <c r="J296" s="41"/>
      <c r="K296" s="41"/>
      <c r="L296" s="41"/>
      <c r="M296" s="41"/>
      <c r="N296" s="41"/>
      <c r="O296" s="41"/>
      <c r="P296" s="41"/>
      <c r="Q296" s="1" t="s">
        <v>808</v>
      </c>
      <c r="R296" s="1" t="s">
        <v>807</v>
      </c>
      <c r="S296" s="41"/>
      <c r="T296" s="45"/>
      <c r="U296" s="41"/>
      <c r="V296" s="41"/>
    </row>
    <row r="297" spans="1:22" ht="38.25" customHeight="1" thickBot="1" x14ac:dyDescent="0.3">
      <c r="A297" s="41"/>
      <c r="B297" s="41"/>
      <c r="C297" s="41"/>
      <c r="D297" s="41"/>
      <c r="E297" s="41"/>
      <c r="F297" s="41"/>
      <c r="G297" s="41"/>
      <c r="H297" s="43"/>
      <c r="I297" s="41"/>
      <c r="J297" s="41"/>
      <c r="K297" s="41"/>
      <c r="L297" s="41"/>
      <c r="M297" s="41"/>
      <c r="N297" s="41"/>
      <c r="O297" s="41"/>
      <c r="P297" s="41"/>
      <c r="Q297" s="1" t="s">
        <v>806</v>
      </c>
      <c r="R297" s="1" t="s">
        <v>178</v>
      </c>
      <c r="S297" s="41"/>
      <c r="T297" s="45"/>
      <c r="U297" s="41"/>
      <c r="V297" s="41"/>
    </row>
    <row r="298" spans="1:22" ht="38.25" customHeight="1" thickBot="1" x14ac:dyDescent="0.3">
      <c r="A298" s="41"/>
      <c r="B298" s="41"/>
      <c r="C298" s="41"/>
      <c r="D298" s="41"/>
      <c r="E298" s="41"/>
      <c r="F298" s="41"/>
      <c r="G298" s="41"/>
      <c r="H298" s="43"/>
      <c r="I298" s="41"/>
      <c r="J298" s="41"/>
      <c r="K298" s="41"/>
      <c r="L298" s="41"/>
      <c r="M298" s="41"/>
      <c r="N298" s="41"/>
      <c r="O298" s="41"/>
      <c r="P298" s="41"/>
      <c r="Q298" s="1" t="s">
        <v>805</v>
      </c>
      <c r="R298" s="1" t="s">
        <v>650</v>
      </c>
      <c r="S298" s="41"/>
      <c r="T298" s="45"/>
      <c r="U298" s="41"/>
      <c r="V298" s="41"/>
    </row>
    <row r="299" spans="1:22" ht="38.25" customHeight="1" thickBot="1" x14ac:dyDescent="0.3">
      <c r="A299" s="42"/>
      <c r="B299" s="42"/>
      <c r="C299" s="42"/>
      <c r="D299" s="42"/>
      <c r="E299" s="42"/>
      <c r="F299" s="42"/>
      <c r="G299" s="42"/>
      <c r="H299" s="44"/>
      <c r="I299" s="42"/>
      <c r="J299" s="42"/>
      <c r="K299" s="42"/>
      <c r="L299" s="42"/>
      <c r="M299" s="42"/>
      <c r="N299" s="42"/>
      <c r="O299" s="42"/>
      <c r="P299" s="42"/>
      <c r="Q299" s="1" t="s">
        <v>804</v>
      </c>
      <c r="R299" s="1" t="s">
        <v>176</v>
      </c>
      <c r="S299" s="42"/>
      <c r="T299" s="46"/>
      <c r="U299" s="42"/>
      <c r="V299" s="42"/>
    </row>
    <row r="300" spans="1:22" ht="38.25" customHeight="1" thickBot="1" x14ac:dyDescent="0.3">
      <c r="A300" s="47" t="s">
        <v>208</v>
      </c>
      <c r="B300" s="47">
        <v>653</v>
      </c>
      <c r="C300" s="47" t="s">
        <v>96</v>
      </c>
      <c r="D300" s="47" t="s">
        <v>98</v>
      </c>
      <c r="E300" s="47" t="s">
        <v>767</v>
      </c>
      <c r="F300" s="47" t="s">
        <v>95</v>
      </c>
      <c r="G300" s="47"/>
      <c r="H300" s="48" t="s">
        <v>803</v>
      </c>
      <c r="I300" s="47" t="s">
        <v>109</v>
      </c>
      <c r="J300" s="47" t="s">
        <v>202</v>
      </c>
      <c r="K300" s="47"/>
      <c r="L300" s="47">
        <v>0</v>
      </c>
      <c r="M300" s="47" t="s">
        <v>802</v>
      </c>
      <c r="N300" s="47" t="s">
        <v>98</v>
      </c>
      <c r="O300" s="47" t="s">
        <v>786</v>
      </c>
      <c r="P300" s="47" t="s">
        <v>39</v>
      </c>
      <c r="Q300" s="1" t="s">
        <v>801</v>
      </c>
      <c r="R300" s="1" t="s">
        <v>762</v>
      </c>
      <c r="S300" s="47" t="s">
        <v>761</v>
      </c>
      <c r="T300" s="49">
        <v>0.5</v>
      </c>
      <c r="U300" s="47">
        <v>-360</v>
      </c>
      <c r="V300" s="47"/>
    </row>
    <row r="301" spans="1:22" ht="38.25" customHeight="1" thickBot="1" x14ac:dyDescent="0.3">
      <c r="A301" s="41"/>
      <c r="B301" s="41"/>
      <c r="C301" s="41"/>
      <c r="D301" s="41"/>
      <c r="E301" s="41"/>
      <c r="F301" s="41"/>
      <c r="G301" s="41"/>
      <c r="H301" s="43"/>
      <c r="I301" s="41"/>
      <c r="J301" s="41"/>
      <c r="K301" s="41"/>
      <c r="L301" s="41"/>
      <c r="M301" s="42"/>
      <c r="N301" s="42"/>
      <c r="O301" s="42"/>
      <c r="P301" s="42"/>
      <c r="Q301" s="1" t="s">
        <v>800</v>
      </c>
      <c r="R301" s="1" t="s">
        <v>797</v>
      </c>
      <c r="S301" s="41"/>
      <c r="T301" s="45"/>
      <c r="U301" s="41"/>
      <c r="V301" s="41"/>
    </row>
    <row r="302" spans="1:22" ht="38.25" customHeight="1" thickBot="1" x14ac:dyDescent="0.3">
      <c r="A302" s="41"/>
      <c r="B302" s="41"/>
      <c r="C302" s="41"/>
      <c r="D302" s="41"/>
      <c r="E302" s="41"/>
      <c r="F302" s="41"/>
      <c r="G302" s="41"/>
      <c r="H302" s="43"/>
      <c r="I302" s="41"/>
      <c r="J302" s="41"/>
      <c r="K302" s="41"/>
      <c r="L302" s="41"/>
      <c r="M302" s="47" t="s">
        <v>799</v>
      </c>
      <c r="N302" s="47" t="s">
        <v>98</v>
      </c>
      <c r="O302" s="47" t="s">
        <v>786</v>
      </c>
      <c r="P302" s="47" t="s">
        <v>24</v>
      </c>
      <c r="Q302" s="1" t="s">
        <v>798</v>
      </c>
      <c r="R302" s="1" t="s">
        <v>797</v>
      </c>
      <c r="S302" s="41"/>
      <c r="T302" s="45"/>
      <c r="U302" s="41"/>
      <c r="V302" s="41"/>
    </row>
    <row r="303" spans="1:22" ht="38.25" customHeight="1" thickBot="1" x14ac:dyDescent="0.3">
      <c r="A303" s="41"/>
      <c r="B303" s="41"/>
      <c r="C303" s="41"/>
      <c r="D303" s="41"/>
      <c r="E303" s="41"/>
      <c r="F303" s="41"/>
      <c r="G303" s="41"/>
      <c r="H303" s="43"/>
      <c r="I303" s="41"/>
      <c r="J303" s="41"/>
      <c r="K303" s="41"/>
      <c r="L303" s="41"/>
      <c r="M303" s="41"/>
      <c r="N303" s="41"/>
      <c r="O303" s="41"/>
      <c r="P303" s="41"/>
      <c r="Q303" s="1" t="s">
        <v>796</v>
      </c>
      <c r="R303" s="1" t="s">
        <v>650</v>
      </c>
      <c r="S303" s="41"/>
      <c r="T303" s="45"/>
      <c r="U303" s="41"/>
      <c r="V303" s="41"/>
    </row>
    <row r="304" spans="1:22" ht="38.25" customHeight="1" thickBot="1" x14ac:dyDescent="0.3">
      <c r="A304" s="42"/>
      <c r="B304" s="42"/>
      <c r="C304" s="42"/>
      <c r="D304" s="42"/>
      <c r="E304" s="42"/>
      <c r="F304" s="42"/>
      <c r="G304" s="42"/>
      <c r="H304" s="44"/>
      <c r="I304" s="42"/>
      <c r="J304" s="42"/>
      <c r="K304" s="42"/>
      <c r="L304" s="42"/>
      <c r="M304" s="42"/>
      <c r="N304" s="42"/>
      <c r="O304" s="42"/>
      <c r="P304" s="42"/>
      <c r="Q304" s="1" t="s">
        <v>795</v>
      </c>
      <c r="R304" s="1" t="s">
        <v>176</v>
      </c>
      <c r="S304" s="42"/>
      <c r="T304" s="46"/>
      <c r="U304" s="42"/>
      <c r="V304" s="42"/>
    </row>
    <row r="305" spans="1:22" ht="38.25" customHeight="1" thickBot="1" x14ac:dyDescent="0.3">
      <c r="A305" s="47" t="s">
        <v>208</v>
      </c>
      <c r="B305" s="47">
        <v>654</v>
      </c>
      <c r="C305" s="47" t="s">
        <v>96</v>
      </c>
      <c r="D305" s="47" t="s">
        <v>788</v>
      </c>
      <c r="E305" s="47" t="s">
        <v>767</v>
      </c>
      <c r="F305" s="47" t="s">
        <v>95</v>
      </c>
      <c r="G305" s="47"/>
      <c r="H305" s="48" t="s">
        <v>794</v>
      </c>
      <c r="I305" s="47" t="s">
        <v>793</v>
      </c>
      <c r="J305" s="47" t="s">
        <v>202</v>
      </c>
      <c r="K305" s="47"/>
      <c r="L305" s="47">
        <v>0</v>
      </c>
      <c r="M305" s="47" t="s">
        <v>792</v>
      </c>
      <c r="N305" s="47" t="s">
        <v>788</v>
      </c>
      <c r="O305" s="47" t="s">
        <v>786</v>
      </c>
      <c r="P305" s="47" t="s">
        <v>39</v>
      </c>
      <c r="Q305" s="1" t="s">
        <v>791</v>
      </c>
      <c r="R305" s="1" t="s">
        <v>786</v>
      </c>
      <c r="S305" s="47" t="s">
        <v>761</v>
      </c>
      <c r="T305" s="49">
        <v>0.5</v>
      </c>
      <c r="U305" s="47">
        <v>-360</v>
      </c>
      <c r="V305" s="47"/>
    </row>
    <row r="306" spans="1:22" ht="38.25" customHeight="1" thickBot="1" x14ac:dyDescent="0.3">
      <c r="A306" s="41"/>
      <c r="B306" s="41"/>
      <c r="C306" s="41"/>
      <c r="D306" s="41"/>
      <c r="E306" s="41"/>
      <c r="F306" s="41"/>
      <c r="G306" s="41"/>
      <c r="H306" s="43"/>
      <c r="I306" s="41"/>
      <c r="J306" s="41"/>
      <c r="K306" s="41"/>
      <c r="L306" s="41"/>
      <c r="M306" s="42"/>
      <c r="N306" s="42"/>
      <c r="O306" s="42"/>
      <c r="P306" s="42"/>
      <c r="Q306" s="1" t="s">
        <v>790</v>
      </c>
      <c r="R306" s="1" t="s">
        <v>784</v>
      </c>
      <c r="S306" s="41"/>
      <c r="T306" s="45"/>
      <c r="U306" s="41"/>
      <c r="V306" s="41"/>
    </row>
    <row r="307" spans="1:22" ht="38.25" customHeight="1" thickBot="1" x14ac:dyDescent="0.3">
      <c r="A307" s="41"/>
      <c r="B307" s="41"/>
      <c r="C307" s="41"/>
      <c r="D307" s="41"/>
      <c r="E307" s="41"/>
      <c r="F307" s="41"/>
      <c r="G307" s="41"/>
      <c r="H307" s="43"/>
      <c r="I307" s="41"/>
      <c r="J307" s="41"/>
      <c r="K307" s="41"/>
      <c r="L307" s="41"/>
      <c r="M307" s="47" t="s">
        <v>789</v>
      </c>
      <c r="N307" s="47" t="s">
        <v>788</v>
      </c>
      <c r="O307" s="47" t="s">
        <v>786</v>
      </c>
      <c r="P307" s="47" t="s">
        <v>24</v>
      </c>
      <c r="Q307" s="1" t="s">
        <v>787</v>
      </c>
      <c r="R307" s="1" t="s">
        <v>786</v>
      </c>
      <c r="S307" s="41"/>
      <c r="T307" s="45"/>
      <c r="U307" s="41"/>
      <c r="V307" s="41"/>
    </row>
    <row r="308" spans="1:22" ht="38.25" customHeight="1" thickBot="1" x14ac:dyDescent="0.3">
      <c r="A308" s="41"/>
      <c r="B308" s="41"/>
      <c r="C308" s="41"/>
      <c r="D308" s="41"/>
      <c r="E308" s="41"/>
      <c r="F308" s="41"/>
      <c r="G308" s="41"/>
      <c r="H308" s="43"/>
      <c r="I308" s="41"/>
      <c r="J308" s="41"/>
      <c r="K308" s="41"/>
      <c r="L308" s="41"/>
      <c r="M308" s="41"/>
      <c r="N308" s="41"/>
      <c r="O308" s="41"/>
      <c r="P308" s="41"/>
      <c r="Q308" s="1" t="s">
        <v>785</v>
      </c>
      <c r="R308" s="1" t="s">
        <v>784</v>
      </c>
      <c r="S308" s="41"/>
      <c r="T308" s="45"/>
      <c r="U308" s="41"/>
      <c r="V308" s="41"/>
    </row>
    <row r="309" spans="1:22" ht="38.25" customHeight="1" thickBot="1" x14ac:dyDescent="0.3">
      <c r="A309" s="41"/>
      <c r="B309" s="41"/>
      <c r="C309" s="41"/>
      <c r="D309" s="41"/>
      <c r="E309" s="41"/>
      <c r="F309" s="41"/>
      <c r="G309" s="41"/>
      <c r="H309" s="43"/>
      <c r="I309" s="41"/>
      <c r="J309" s="41"/>
      <c r="K309" s="41"/>
      <c r="L309" s="41"/>
      <c r="M309" s="41"/>
      <c r="N309" s="41"/>
      <c r="O309" s="41"/>
      <c r="P309" s="41"/>
      <c r="Q309" s="1" t="s">
        <v>783</v>
      </c>
      <c r="R309" s="1" t="s">
        <v>782</v>
      </c>
      <c r="S309" s="41"/>
      <c r="T309" s="45"/>
      <c r="U309" s="41"/>
      <c r="V309" s="41"/>
    </row>
    <row r="310" spans="1:22" ht="38.25" customHeight="1" thickBot="1" x14ac:dyDescent="0.3">
      <c r="A310" s="41"/>
      <c r="B310" s="41"/>
      <c r="C310" s="41"/>
      <c r="D310" s="41"/>
      <c r="E310" s="41"/>
      <c r="F310" s="41"/>
      <c r="G310" s="41"/>
      <c r="H310" s="43"/>
      <c r="I310" s="41"/>
      <c r="J310" s="41"/>
      <c r="K310" s="41"/>
      <c r="L310" s="41"/>
      <c r="M310" s="41"/>
      <c r="N310" s="41"/>
      <c r="O310" s="41"/>
      <c r="P310" s="41"/>
      <c r="Q310" s="1" t="s">
        <v>781</v>
      </c>
      <c r="R310" s="1" t="s">
        <v>780</v>
      </c>
      <c r="S310" s="41"/>
      <c r="T310" s="45"/>
      <c r="U310" s="41"/>
      <c r="V310" s="41"/>
    </row>
    <row r="311" spans="1:22" ht="38.25" customHeight="1" thickBot="1" x14ac:dyDescent="0.3">
      <c r="A311" s="41"/>
      <c r="B311" s="41"/>
      <c r="C311" s="41"/>
      <c r="D311" s="41"/>
      <c r="E311" s="41"/>
      <c r="F311" s="41"/>
      <c r="G311" s="41"/>
      <c r="H311" s="43"/>
      <c r="I311" s="41"/>
      <c r="J311" s="41"/>
      <c r="K311" s="41"/>
      <c r="L311" s="41"/>
      <c r="M311" s="41"/>
      <c r="N311" s="41"/>
      <c r="O311" s="41"/>
      <c r="P311" s="41"/>
      <c r="Q311" s="1" t="s">
        <v>779</v>
      </c>
      <c r="R311" s="1" t="s">
        <v>176</v>
      </c>
      <c r="S311" s="41"/>
      <c r="T311" s="45"/>
      <c r="U311" s="41"/>
      <c r="V311" s="41"/>
    </row>
    <row r="312" spans="1:22" ht="38.25" customHeight="1" thickBot="1" x14ac:dyDescent="0.3">
      <c r="A312" s="41"/>
      <c r="B312" s="41"/>
      <c r="C312" s="41"/>
      <c r="D312" s="41"/>
      <c r="E312" s="41"/>
      <c r="F312" s="41"/>
      <c r="G312" s="41"/>
      <c r="H312" s="43"/>
      <c r="I312" s="41"/>
      <c r="J312" s="41"/>
      <c r="K312" s="41"/>
      <c r="L312" s="41"/>
      <c r="M312" s="41"/>
      <c r="N312" s="41"/>
      <c r="O312" s="41"/>
      <c r="P312" s="41"/>
      <c r="Q312" s="1" t="s">
        <v>778</v>
      </c>
      <c r="R312" s="1" t="s">
        <v>777</v>
      </c>
      <c r="S312" s="41"/>
      <c r="T312" s="45"/>
      <c r="U312" s="41"/>
      <c r="V312" s="41"/>
    </row>
    <row r="313" spans="1:22" ht="38.25" customHeight="1" thickBot="1" x14ac:dyDescent="0.3">
      <c r="A313" s="41"/>
      <c r="B313" s="41"/>
      <c r="C313" s="41"/>
      <c r="D313" s="41"/>
      <c r="E313" s="41"/>
      <c r="F313" s="41"/>
      <c r="G313" s="41"/>
      <c r="H313" s="43"/>
      <c r="I313" s="41"/>
      <c r="J313" s="41"/>
      <c r="K313" s="41"/>
      <c r="L313" s="41"/>
      <c r="M313" s="41"/>
      <c r="N313" s="41"/>
      <c r="O313" s="41"/>
      <c r="P313" s="41"/>
      <c r="Q313" s="1" t="s">
        <v>776</v>
      </c>
      <c r="R313" s="1" t="s">
        <v>529</v>
      </c>
      <c r="S313" s="41"/>
      <c r="T313" s="45"/>
      <c r="U313" s="41"/>
      <c r="V313" s="41"/>
    </row>
    <row r="314" spans="1:22" ht="38.25" customHeight="1" thickBot="1" x14ac:dyDescent="0.3">
      <c r="A314" s="41"/>
      <c r="B314" s="41"/>
      <c r="C314" s="41"/>
      <c r="D314" s="41"/>
      <c r="E314" s="41"/>
      <c r="F314" s="41"/>
      <c r="G314" s="41"/>
      <c r="H314" s="43"/>
      <c r="I314" s="41"/>
      <c r="J314" s="41"/>
      <c r="K314" s="41"/>
      <c r="L314" s="41"/>
      <c r="M314" s="41"/>
      <c r="N314" s="41"/>
      <c r="O314" s="41"/>
      <c r="P314" s="41"/>
      <c r="Q314" s="1" t="s">
        <v>775</v>
      </c>
      <c r="R314" s="1" t="s">
        <v>773</v>
      </c>
      <c r="S314" s="41"/>
      <c r="T314" s="45"/>
      <c r="U314" s="41"/>
      <c r="V314" s="41"/>
    </row>
    <row r="315" spans="1:22" ht="38.25" customHeight="1" thickBot="1" x14ac:dyDescent="0.3">
      <c r="A315" s="41"/>
      <c r="B315" s="41"/>
      <c r="C315" s="41"/>
      <c r="D315" s="41"/>
      <c r="E315" s="41"/>
      <c r="F315" s="41"/>
      <c r="G315" s="41"/>
      <c r="H315" s="43"/>
      <c r="I315" s="41"/>
      <c r="J315" s="41"/>
      <c r="K315" s="41"/>
      <c r="L315" s="41"/>
      <c r="M315" s="41"/>
      <c r="N315" s="41"/>
      <c r="O315" s="41"/>
      <c r="P315" s="41"/>
      <c r="Q315" s="1" t="s">
        <v>774</v>
      </c>
      <c r="R315" s="1" t="s">
        <v>773</v>
      </c>
      <c r="S315" s="41"/>
      <c r="T315" s="45"/>
      <c r="U315" s="41"/>
      <c r="V315" s="41"/>
    </row>
    <row r="316" spans="1:22" ht="38.25" customHeight="1" thickBot="1" x14ac:dyDescent="0.3">
      <c r="A316" s="41"/>
      <c r="B316" s="41"/>
      <c r="C316" s="41"/>
      <c r="D316" s="41"/>
      <c r="E316" s="41"/>
      <c r="F316" s="41"/>
      <c r="G316" s="41"/>
      <c r="H316" s="43"/>
      <c r="I316" s="41"/>
      <c r="J316" s="41"/>
      <c r="K316" s="41"/>
      <c r="L316" s="41"/>
      <c r="M316" s="41"/>
      <c r="N316" s="41"/>
      <c r="O316" s="41"/>
      <c r="P316" s="41"/>
      <c r="Q316" s="1" t="s">
        <v>772</v>
      </c>
      <c r="R316" s="1" t="s">
        <v>771</v>
      </c>
      <c r="S316" s="41"/>
      <c r="T316" s="45"/>
      <c r="U316" s="41"/>
      <c r="V316" s="41"/>
    </row>
    <row r="317" spans="1:22" ht="38.25" customHeight="1" thickBot="1" x14ac:dyDescent="0.3">
      <c r="A317" s="41"/>
      <c r="B317" s="41"/>
      <c r="C317" s="41"/>
      <c r="D317" s="41"/>
      <c r="E317" s="41"/>
      <c r="F317" s="41"/>
      <c r="G317" s="41"/>
      <c r="H317" s="43"/>
      <c r="I317" s="41"/>
      <c r="J317" s="41"/>
      <c r="K317" s="41"/>
      <c r="L317" s="41"/>
      <c r="M317" s="41"/>
      <c r="N317" s="41"/>
      <c r="O317" s="41"/>
      <c r="P317" s="41"/>
      <c r="Q317" s="1" t="s">
        <v>770</v>
      </c>
      <c r="R317" s="1" t="s">
        <v>543</v>
      </c>
      <c r="S317" s="41"/>
      <c r="T317" s="45"/>
      <c r="U317" s="41"/>
      <c r="V317" s="41"/>
    </row>
    <row r="318" spans="1:22" ht="38.25" customHeight="1" thickBot="1" x14ac:dyDescent="0.3">
      <c r="A318" s="42"/>
      <c r="B318" s="42"/>
      <c r="C318" s="42"/>
      <c r="D318" s="42"/>
      <c r="E318" s="42"/>
      <c r="F318" s="42"/>
      <c r="G318" s="42"/>
      <c r="H318" s="44"/>
      <c r="I318" s="42"/>
      <c r="J318" s="42"/>
      <c r="K318" s="42"/>
      <c r="L318" s="42"/>
      <c r="M318" s="42"/>
      <c r="N318" s="42"/>
      <c r="O318" s="42"/>
      <c r="P318" s="42"/>
      <c r="Q318" s="1" t="s">
        <v>769</v>
      </c>
      <c r="R318" s="1" t="s">
        <v>37</v>
      </c>
      <c r="S318" s="42"/>
      <c r="T318" s="46"/>
      <c r="U318" s="42"/>
      <c r="V318" s="42"/>
    </row>
    <row r="319" spans="1:22" ht="38.25" customHeight="1" thickBot="1" x14ac:dyDescent="0.3">
      <c r="A319" s="47" t="s">
        <v>208</v>
      </c>
      <c r="B319" s="47">
        <v>655</v>
      </c>
      <c r="C319" s="47" t="s">
        <v>96</v>
      </c>
      <c r="D319" s="47" t="s">
        <v>768</v>
      </c>
      <c r="E319" s="47" t="s">
        <v>767</v>
      </c>
      <c r="F319" s="47" t="s">
        <v>95</v>
      </c>
      <c r="G319" s="47"/>
      <c r="H319" s="48" t="s">
        <v>766</v>
      </c>
      <c r="I319" s="47" t="s">
        <v>280</v>
      </c>
      <c r="J319" s="47" t="s">
        <v>202</v>
      </c>
      <c r="K319" s="47"/>
      <c r="L319" s="47">
        <v>0</v>
      </c>
      <c r="M319" s="47" t="s">
        <v>765</v>
      </c>
      <c r="N319" s="47" t="s">
        <v>279</v>
      </c>
      <c r="O319" s="47" t="s">
        <v>764</v>
      </c>
      <c r="P319" s="47" t="s">
        <v>24</v>
      </c>
      <c r="Q319" s="1" t="s">
        <v>763</v>
      </c>
      <c r="R319" s="1" t="s">
        <v>762</v>
      </c>
      <c r="S319" s="47" t="s">
        <v>761</v>
      </c>
      <c r="T319" s="49">
        <v>0</v>
      </c>
      <c r="U319" s="47">
        <v>-360</v>
      </c>
      <c r="V319" s="47"/>
    </row>
    <row r="320" spans="1:22" ht="38.25" customHeight="1" thickBot="1" x14ac:dyDescent="0.3">
      <c r="A320" s="41"/>
      <c r="B320" s="41"/>
      <c r="C320" s="41"/>
      <c r="D320" s="41"/>
      <c r="E320" s="41"/>
      <c r="F320" s="41"/>
      <c r="G320" s="41"/>
      <c r="H320" s="43"/>
      <c r="I320" s="41"/>
      <c r="J320" s="41"/>
      <c r="K320" s="41"/>
      <c r="L320" s="41"/>
      <c r="M320" s="41"/>
      <c r="N320" s="41"/>
      <c r="O320" s="41"/>
      <c r="P320" s="41"/>
      <c r="Q320" s="1" t="s">
        <v>760</v>
      </c>
      <c r="R320" s="1" t="s">
        <v>180</v>
      </c>
      <c r="S320" s="41"/>
      <c r="T320" s="45"/>
      <c r="U320" s="41"/>
      <c r="V320" s="41"/>
    </row>
    <row r="321" spans="1:22" ht="38.25" customHeight="1" thickBot="1" x14ac:dyDescent="0.3">
      <c r="A321" s="41"/>
      <c r="B321" s="41"/>
      <c r="C321" s="41"/>
      <c r="D321" s="41"/>
      <c r="E321" s="41"/>
      <c r="F321" s="41"/>
      <c r="G321" s="41"/>
      <c r="H321" s="43"/>
      <c r="I321" s="41"/>
      <c r="J321" s="41"/>
      <c r="K321" s="41"/>
      <c r="L321" s="41"/>
      <c r="M321" s="41"/>
      <c r="N321" s="41"/>
      <c r="O321" s="41"/>
      <c r="P321" s="41"/>
      <c r="Q321" s="1" t="s">
        <v>759</v>
      </c>
      <c r="R321" s="1" t="s">
        <v>670</v>
      </c>
      <c r="S321" s="41"/>
      <c r="T321" s="45"/>
      <c r="U321" s="41"/>
      <c r="V321" s="41"/>
    </row>
    <row r="322" spans="1:22" ht="38.25" customHeight="1" thickBot="1" x14ac:dyDescent="0.3">
      <c r="A322" s="41"/>
      <c r="B322" s="41"/>
      <c r="C322" s="41"/>
      <c r="D322" s="41"/>
      <c r="E322" s="41"/>
      <c r="F322" s="41"/>
      <c r="G322" s="41"/>
      <c r="H322" s="43"/>
      <c r="I322" s="41"/>
      <c r="J322" s="41"/>
      <c r="K322" s="41"/>
      <c r="L322" s="41"/>
      <c r="M322" s="41"/>
      <c r="N322" s="41"/>
      <c r="O322" s="41"/>
      <c r="P322" s="41"/>
      <c r="Q322" s="1" t="s">
        <v>750</v>
      </c>
      <c r="R322" s="1" t="s">
        <v>176</v>
      </c>
      <c r="S322" s="41"/>
      <c r="T322" s="45"/>
      <c r="U322" s="41"/>
      <c r="V322" s="41"/>
    </row>
    <row r="323" spans="1:22" ht="38.25" customHeight="1" thickBot="1" x14ac:dyDescent="0.3">
      <c r="A323" s="41"/>
      <c r="B323" s="41"/>
      <c r="C323" s="41"/>
      <c r="D323" s="41"/>
      <c r="E323" s="41"/>
      <c r="F323" s="41"/>
      <c r="G323" s="41"/>
      <c r="H323" s="43"/>
      <c r="I323" s="41"/>
      <c r="J323" s="41"/>
      <c r="K323" s="41"/>
      <c r="L323" s="41"/>
      <c r="M323" s="41"/>
      <c r="N323" s="41"/>
      <c r="O323" s="41"/>
      <c r="P323" s="41"/>
      <c r="Q323" s="1" t="s">
        <v>758</v>
      </c>
      <c r="R323" s="1" t="s">
        <v>757</v>
      </c>
      <c r="S323" s="41"/>
      <c r="T323" s="45"/>
      <c r="U323" s="41"/>
      <c r="V323" s="41"/>
    </row>
    <row r="324" spans="1:22" ht="38.25" customHeight="1" thickBot="1" x14ac:dyDescent="0.3">
      <c r="A324" s="41"/>
      <c r="B324" s="41"/>
      <c r="C324" s="41"/>
      <c r="D324" s="41"/>
      <c r="E324" s="41"/>
      <c r="F324" s="41"/>
      <c r="G324" s="41"/>
      <c r="H324" s="43"/>
      <c r="I324" s="41"/>
      <c r="J324" s="41"/>
      <c r="K324" s="41"/>
      <c r="L324" s="41"/>
      <c r="M324" s="42"/>
      <c r="N324" s="42"/>
      <c r="O324" s="42"/>
      <c r="P324" s="42"/>
      <c r="Q324" s="1" t="s">
        <v>756</v>
      </c>
      <c r="R324" s="1" t="s">
        <v>13</v>
      </c>
      <c r="S324" s="41"/>
      <c r="T324" s="45"/>
      <c r="U324" s="41"/>
      <c r="V324" s="41"/>
    </row>
    <row r="325" spans="1:22" ht="38.25" customHeight="1" thickBot="1" x14ac:dyDescent="0.3">
      <c r="A325" s="41"/>
      <c r="B325" s="41"/>
      <c r="C325" s="41"/>
      <c r="D325" s="41"/>
      <c r="E325" s="41"/>
      <c r="F325" s="41"/>
      <c r="G325" s="41"/>
      <c r="H325" s="43"/>
      <c r="I325" s="41"/>
      <c r="J325" s="41"/>
      <c r="K325" s="41"/>
      <c r="L325" s="41"/>
      <c r="M325" s="47" t="s">
        <v>755</v>
      </c>
      <c r="N325" s="47" t="s">
        <v>279</v>
      </c>
      <c r="O325" s="47" t="s">
        <v>754</v>
      </c>
      <c r="P325" s="47" t="s">
        <v>24</v>
      </c>
      <c r="Q325" s="1" t="s">
        <v>753</v>
      </c>
      <c r="R325" s="1" t="s">
        <v>180</v>
      </c>
      <c r="S325" s="41"/>
      <c r="T325" s="45"/>
      <c r="U325" s="41"/>
      <c r="V325" s="41"/>
    </row>
    <row r="326" spans="1:22" ht="38.25" customHeight="1" thickBot="1" x14ac:dyDescent="0.3">
      <c r="A326" s="41"/>
      <c r="B326" s="41"/>
      <c r="C326" s="41"/>
      <c r="D326" s="41"/>
      <c r="E326" s="41"/>
      <c r="F326" s="41"/>
      <c r="G326" s="41"/>
      <c r="H326" s="43"/>
      <c r="I326" s="41"/>
      <c r="J326" s="41"/>
      <c r="K326" s="41"/>
      <c r="L326" s="41"/>
      <c r="M326" s="41"/>
      <c r="N326" s="41"/>
      <c r="O326" s="41"/>
      <c r="P326" s="41"/>
      <c r="Q326" s="1" t="s">
        <v>752</v>
      </c>
      <c r="R326" s="1" t="s">
        <v>751</v>
      </c>
      <c r="S326" s="41"/>
      <c r="T326" s="45"/>
      <c r="U326" s="41"/>
      <c r="V326" s="41"/>
    </row>
    <row r="327" spans="1:22" ht="38.25" customHeight="1" thickBot="1" x14ac:dyDescent="0.3">
      <c r="A327" s="42"/>
      <c r="B327" s="42"/>
      <c r="C327" s="42"/>
      <c r="D327" s="42"/>
      <c r="E327" s="42"/>
      <c r="F327" s="42"/>
      <c r="G327" s="42"/>
      <c r="H327" s="44"/>
      <c r="I327" s="42"/>
      <c r="J327" s="42"/>
      <c r="K327" s="42"/>
      <c r="L327" s="42"/>
      <c r="M327" s="42"/>
      <c r="N327" s="42"/>
      <c r="O327" s="42"/>
      <c r="P327" s="42"/>
      <c r="Q327" s="1" t="s">
        <v>750</v>
      </c>
      <c r="R327" s="1" t="s">
        <v>176</v>
      </c>
      <c r="S327" s="42"/>
      <c r="T327" s="46"/>
      <c r="U327" s="42"/>
      <c r="V327" s="42"/>
    </row>
    <row r="328" spans="1:22" ht="38.25" customHeight="1" thickBot="1" x14ac:dyDescent="0.3">
      <c r="A328" s="47" t="s">
        <v>665</v>
      </c>
      <c r="B328" s="47">
        <v>673</v>
      </c>
      <c r="C328" s="47" t="s">
        <v>239</v>
      </c>
      <c r="D328" s="47" t="s">
        <v>168</v>
      </c>
      <c r="E328" s="47" t="s">
        <v>730</v>
      </c>
      <c r="F328" s="47" t="s">
        <v>95</v>
      </c>
      <c r="G328" s="47"/>
      <c r="H328" s="48" t="s">
        <v>749</v>
      </c>
      <c r="I328" s="47" t="s">
        <v>171</v>
      </c>
      <c r="J328" s="47" t="s">
        <v>170</v>
      </c>
      <c r="K328" s="47"/>
      <c r="L328" s="47">
        <v>0</v>
      </c>
      <c r="M328" s="47" t="s">
        <v>748</v>
      </c>
      <c r="N328" s="47" t="s">
        <v>168</v>
      </c>
      <c r="O328" s="47" t="s">
        <v>180</v>
      </c>
      <c r="P328" s="47" t="s">
        <v>39</v>
      </c>
      <c r="Q328" s="1" t="s">
        <v>747</v>
      </c>
      <c r="R328" s="1" t="s">
        <v>180</v>
      </c>
      <c r="S328" s="47" t="s">
        <v>660</v>
      </c>
      <c r="T328" s="49">
        <v>0.5</v>
      </c>
      <c r="U328" s="47">
        <v>-361</v>
      </c>
      <c r="V328" s="47"/>
    </row>
    <row r="329" spans="1:22" ht="38.25" customHeight="1" thickBot="1" x14ac:dyDescent="0.3">
      <c r="A329" s="41"/>
      <c r="B329" s="41"/>
      <c r="C329" s="41"/>
      <c r="D329" s="41"/>
      <c r="E329" s="41"/>
      <c r="F329" s="41"/>
      <c r="G329" s="41"/>
      <c r="H329" s="43"/>
      <c r="I329" s="41"/>
      <c r="J329" s="41"/>
      <c r="K329" s="41"/>
      <c r="L329" s="41"/>
      <c r="M329" s="42"/>
      <c r="N329" s="42"/>
      <c r="O329" s="42"/>
      <c r="P329" s="42"/>
      <c r="Q329" s="1" t="s">
        <v>746</v>
      </c>
      <c r="R329" s="1" t="s">
        <v>672</v>
      </c>
      <c r="S329" s="41"/>
      <c r="T329" s="45"/>
      <c r="U329" s="41"/>
      <c r="V329" s="41"/>
    </row>
    <row r="330" spans="1:22" ht="38.25" customHeight="1" thickBot="1" x14ac:dyDescent="0.3">
      <c r="A330" s="41"/>
      <c r="B330" s="41"/>
      <c r="C330" s="41"/>
      <c r="D330" s="41"/>
      <c r="E330" s="41"/>
      <c r="F330" s="41"/>
      <c r="G330" s="41"/>
      <c r="H330" s="43"/>
      <c r="I330" s="41"/>
      <c r="J330" s="41"/>
      <c r="K330" s="41"/>
      <c r="L330" s="41"/>
      <c r="M330" s="47" t="s">
        <v>745</v>
      </c>
      <c r="N330" s="47" t="s">
        <v>168</v>
      </c>
      <c r="O330" s="47" t="s">
        <v>180</v>
      </c>
      <c r="P330" s="47" t="s">
        <v>24</v>
      </c>
      <c r="Q330" s="1" t="s">
        <v>735</v>
      </c>
      <c r="R330" s="1" t="s">
        <v>672</v>
      </c>
      <c r="S330" s="41"/>
      <c r="T330" s="45"/>
      <c r="U330" s="41"/>
      <c r="V330" s="41"/>
    </row>
    <row r="331" spans="1:22" ht="38.25" customHeight="1" thickBot="1" x14ac:dyDescent="0.3">
      <c r="A331" s="41"/>
      <c r="B331" s="41"/>
      <c r="C331" s="41"/>
      <c r="D331" s="41"/>
      <c r="E331" s="41"/>
      <c r="F331" s="41"/>
      <c r="G331" s="41"/>
      <c r="H331" s="43"/>
      <c r="I331" s="41"/>
      <c r="J331" s="41"/>
      <c r="K331" s="41"/>
      <c r="L331" s="41"/>
      <c r="M331" s="41"/>
      <c r="N331" s="41"/>
      <c r="O331" s="41"/>
      <c r="P331" s="41"/>
      <c r="Q331" s="1" t="s">
        <v>744</v>
      </c>
      <c r="R331" s="1" t="s">
        <v>646</v>
      </c>
      <c r="S331" s="41"/>
      <c r="T331" s="45"/>
      <c r="U331" s="41"/>
      <c r="V331" s="41"/>
    </row>
    <row r="332" spans="1:22" ht="38.25" customHeight="1" thickBot="1" x14ac:dyDescent="0.3">
      <c r="A332" s="41"/>
      <c r="B332" s="41"/>
      <c r="C332" s="41"/>
      <c r="D332" s="41"/>
      <c r="E332" s="41"/>
      <c r="F332" s="41"/>
      <c r="G332" s="41"/>
      <c r="H332" s="43"/>
      <c r="I332" s="41"/>
      <c r="J332" s="41"/>
      <c r="K332" s="41"/>
      <c r="L332" s="41"/>
      <c r="M332" s="41"/>
      <c r="N332" s="41"/>
      <c r="O332" s="41"/>
      <c r="P332" s="41"/>
      <c r="Q332" s="1" t="s">
        <v>743</v>
      </c>
      <c r="R332" s="1" t="s">
        <v>657</v>
      </c>
      <c r="S332" s="41"/>
      <c r="T332" s="45"/>
      <c r="U332" s="41"/>
      <c r="V332" s="41"/>
    </row>
    <row r="333" spans="1:22" ht="38.25" customHeight="1" thickBot="1" x14ac:dyDescent="0.3">
      <c r="A333" s="41"/>
      <c r="B333" s="41"/>
      <c r="C333" s="41"/>
      <c r="D333" s="41"/>
      <c r="E333" s="41"/>
      <c r="F333" s="41"/>
      <c r="G333" s="41"/>
      <c r="H333" s="43"/>
      <c r="I333" s="41"/>
      <c r="J333" s="41"/>
      <c r="K333" s="41"/>
      <c r="L333" s="41"/>
      <c r="M333" s="41"/>
      <c r="N333" s="41"/>
      <c r="O333" s="41"/>
      <c r="P333" s="41"/>
      <c r="Q333" s="1" t="s">
        <v>742</v>
      </c>
      <c r="R333" s="1" t="s">
        <v>259</v>
      </c>
      <c r="S333" s="41"/>
      <c r="T333" s="45"/>
      <c r="U333" s="41"/>
      <c r="V333" s="41"/>
    </row>
    <row r="334" spans="1:22" ht="38.25" customHeight="1" thickBot="1" x14ac:dyDescent="0.3">
      <c r="A334" s="41"/>
      <c r="B334" s="41"/>
      <c r="C334" s="41"/>
      <c r="D334" s="41"/>
      <c r="E334" s="41"/>
      <c r="F334" s="41"/>
      <c r="G334" s="41"/>
      <c r="H334" s="43"/>
      <c r="I334" s="41"/>
      <c r="J334" s="41"/>
      <c r="K334" s="41"/>
      <c r="L334" s="41"/>
      <c r="M334" s="41"/>
      <c r="N334" s="41"/>
      <c r="O334" s="41"/>
      <c r="P334" s="41"/>
      <c r="Q334" s="1" t="s">
        <v>741</v>
      </c>
      <c r="R334" s="1" t="s">
        <v>34</v>
      </c>
      <c r="S334" s="41"/>
      <c r="T334" s="45"/>
      <c r="U334" s="41"/>
      <c r="V334" s="41"/>
    </row>
    <row r="335" spans="1:22" ht="38.25" customHeight="1" thickBot="1" x14ac:dyDescent="0.3">
      <c r="A335" s="42"/>
      <c r="B335" s="42"/>
      <c r="C335" s="42"/>
      <c r="D335" s="42"/>
      <c r="E335" s="42"/>
      <c r="F335" s="42"/>
      <c r="G335" s="42"/>
      <c r="H335" s="44"/>
      <c r="I335" s="42"/>
      <c r="J335" s="42"/>
      <c r="K335" s="42"/>
      <c r="L335" s="42"/>
      <c r="M335" s="42"/>
      <c r="N335" s="42"/>
      <c r="O335" s="42"/>
      <c r="P335" s="42"/>
      <c r="Q335" s="1" t="s">
        <v>740</v>
      </c>
      <c r="R335" s="1" t="s">
        <v>63</v>
      </c>
      <c r="S335" s="42"/>
      <c r="T335" s="46"/>
      <c r="U335" s="42"/>
      <c r="V335" s="42"/>
    </row>
    <row r="336" spans="1:22" ht="38.25" customHeight="1" thickBot="1" x14ac:dyDescent="0.3">
      <c r="A336" s="47" t="s">
        <v>665</v>
      </c>
      <c r="B336" s="47">
        <v>680</v>
      </c>
      <c r="C336" s="47" t="s">
        <v>239</v>
      </c>
      <c r="D336" s="47" t="s">
        <v>168</v>
      </c>
      <c r="E336" s="47" t="s">
        <v>730</v>
      </c>
      <c r="F336" s="47" t="s">
        <v>95</v>
      </c>
      <c r="G336" s="47"/>
      <c r="H336" s="48" t="s">
        <v>739</v>
      </c>
      <c r="I336" s="47" t="s">
        <v>171</v>
      </c>
      <c r="J336" s="47" t="s">
        <v>170</v>
      </c>
      <c r="K336" s="47"/>
      <c r="L336" s="47">
        <v>0</v>
      </c>
      <c r="M336" s="47" t="s">
        <v>738</v>
      </c>
      <c r="N336" s="47" t="s">
        <v>168</v>
      </c>
      <c r="O336" s="47" t="s">
        <v>180</v>
      </c>
      <c r="P336" s="47" t="s">
        <v>39</v>
      </c>
      <c r="Q336" s="1" t="s">
        <v>735</v>
      </c>
      <c r="R336" s="1" t="s">
        <v>672</v>
      </c>
      <c r="S336" s="47" t="s">
        <v>660</v>
      </c>
      <c r="T336" s="49">
        <v>0.5</v>
      </c>
      <c r="U336" s="47">
        <v>-361</v>
      </c>
      <c r="V336" s="47"/>
    </row>
    <row r="337" spans="1:22" ht="38.25" customHeight="1" thickBot="1" x14ac:dyDescent="0.3">
      <c r="A337" s="41"/>
      <c r="B337" s="41"/>
      <c r="C337" s="41"/>
      <c r="D337" s="41"/>
      <c r="E337" s="41"/>
      <c r="F337" s="41"/>
      <c r="G337" s="41"/>
      <c r="H337" s="43"/>
      <c r="I337" s="41"/>
      <c r="J337" s="41"/>
      <c r="K337" s="41"/>
      <c r="L337" s="41"/>
      <c r="M337" s="41"/>
      <c r="N337" s="41"/>
      <c r="O337" s="41"/>
      <c r="P337" s="41"/>
      <c r="Q337" s="1" t="s">
        <v>737</v>
      </c>
      <c r="R337" s="1" t="s">
        <v>646</v>
      </c>
      <c r="S337" s="41"/>
      <c r="T337" s="45"/>
      <c r="U337" s="41"/>
      <c r="V337" s="41"/>
    </row>
    <row r="338" spans="1:22" ht="38.25" customHeight="1" thickBot="1" x14ac:dyDescent="0.3">
      <c r="A338" s="41"/>
      <c r="B338" s="41"/>
      <c r="C338" s="41"/>
      <c r="D338" s="41"/>
      <c r="E338" s="41"/>
      <c r="F338" s="41"/>
      <c r="G338" s="41"/>
      <c r="H338" s="43"/>
      <c r="I338" s="41"/>
      <c r="J338" s="41"/>
      <c r="K338" s="41"/>
      <c r="L338" s="41"/>
      <c r="M338" s="41"/>
      <c r="N338" s="41"/>
      <c r="O338" s="41"/>
      <c r="P338" s="41"/>
      <c r="Q338" s="1" t="s">
        <v>712</v>
      </c>
      <c r="R338" s="1" t="s">
        <v>156</v>
      </c>
      <c r="S338" s="41"/>
      <c r="T338" s="45"/>
      <c r="U338" s="41"/>
      <c r="V338" s="41"/>
    </row>
    <row r="339" spans="1:22" ht="38.25" customHeight="1" thickBot="1" x14ac:dyDescent="0.3">
      <c r="A339" s="41"/>
      <c r="B339" s="41"/>
      <c r="C339" s="41"/>
      <c r="D339" s="41"/>
      <c r="E339" s="41"/>
      <c r="F339" s="41"/>
      <c r="G339" s="41"/>
      <c r="H339" s="43"/>
      <c r="I339" s="41"/>
      <c r="J339" s="41"/>
      <c r="K339" s="41"/>
      <c r="L339" s="41"/>
      <c r="M339" s="41"/>
      <c r="N339" s="41"/>
      <c r="O339" s="41"/>
      <c r="P339" s="41"/>
      <c r="Q339" s="1" t="s">
        <v>736</v>
      </c>
      <c r="R339" s="1" t="s">
        <v>657</v>
      </c>
      <c r="S339" s="41"/>
      <c r="T339" s="45"/>
      <c r="U339" s="41"/>
      <c r="V339" s="41"/>
    </row>
    <row r="340" spans="1:22" ht="38.25" customHeight="1" thickBot="1" x14ac:dyDescent="0.3">
      <c r="A340" s="41"/>
      <c r="B340" s="41"/>
      <c r="C340" s="41"/>
      <c r="D340" s="41"/>
      <c r="E340" s="41"/>
      <c r="F340" s="41"/>
      <c r="G340" s="41"/>
      <c r="H340" s="43"/>
      <c r="I340" s="41"/>
      <c r="J340" s="41"/>
      <c r="K340" s="41"/>
      <c r="L340" s="41"/>
      <c r="M340" s="42"/>
      <c r="N340" s="42"/>
      <c r="O340" s="42"/>
      <c r="P340" s="42"/>
      <c r="Q340" s="1" t="s">
        <v>732</v>
      </c>
      <c r="R340" s="1" t="s">
        <v>657</v>
      </c>
      <c r="S340" s="41"/>
      <c r="T340" s="45"/>
      <c r="U340" s="41"/>
      <c r="V340" s="41"/>
    </row>
    <row r="341" spans="1:22" ht="38.25" customHeight="1" thickBot="1" x14ac:dyDescent="0.3">
      <c r="A341" s="41"/>
      <c r="B341" s="41"/>
      <c r="C341" s="41"/>
      <c r="D341" s="41"/>
      <c r="E341" s="41"/>
      <c r="F341" s="41"/>
      <c r="G341" s="41"/>
      <c r="H341" s="43"/>
      <c r="I341" s="41"/>
      <c r="J341" s="41"/>
      <c r="K341" s="41"/>
      <c r="L341" s="41"/>
      <c r="M341" s="47" t="s">
        <v>711</v>
      </c>
      <c r="N341" s="47" t="s">
        <v>168</v>
      </c>
      <c r="O341" s="47" t="s">
        <v>180</v>
      </c>
      <c r="P341" s="47" t="s">
        <v>24</v>
      </c>
      <c r="Q341" s="1" t="s">
        <v>735</v>
      </c>
      <c r="R341" s="1" t="s">
        <v>672</v>
      </c>
      <c r="S341" s="41"/>
      <c r="T341" s="45"/>
      <c r="U341" s="41"/>
      <c r="V341" s="41"/>
    </row>
    <row r="342" spans="1:22" ht="38.25" customHeight="1" thickBot="1" x14ac:dyDescent="0.3">
      <c r="A342" s="41"/>
      <c r="B342" s="41"/>
      <c r="C342" s="41"/>
      <c r="D342" s="41"/>
      <c r="E342" s="41"/>
      <c r="F342" s="41"/>
      <c r="G342" s="41"/>
      <c r="H342" s="43"/>
      <c r="I342" s="41"/>
      <c r="J342" s="41"/>
      <c r="K342" s="41"/>
      <c r="L342" s="41"/>
      <c r="M342" s="41"/>
      <c r="N342" s="41"/>
      <c r="O342" s="41"/>
      <c r="P342" s="41"/>
      <c r="Q342" s="1" t="s">
        <v>710</v>
      </c>
      <c r="R342" s="1" t="s">
        <v>734</v>
      </c>
      <c r="S342" s="41"/>
      <c r="T342" s="45"/>
      <c r="U342" s="41"/>
      <c r="V342" s="41"/>
    </row>
    <row r="343" spans="1:22" ht="38.25" customHeight="1" thickBot="1" x14ac:dyDescent="0.3">
      <c r="A343" s="41"/>
      <c r="B343" s="41"/>
      <c r="C343" s="41"/>
      <c r="D343" s="41"/>
      <c r="E343" s="41"/>
      <c r="F343" s="41"/>
      <c r="G343" s="41"/>
      <c r="H343" s="43"/>
      <c r="I343" s="41"/>
      <c r="J343" s="41"/>
      <c r="K343" s="41"/>
      <c r="L343" s="41"/>
      <c r="M343" s="41"/>
      <c r="N343" s="41"/>
      <c r="O343" s="41"/>
      <c r="P343" s="41"/>
      <c r="Q343" s="1" t="s">
        <v>733</v>
      </c>
      <c r="R343" s="1" t="s">
        <v>156</v>
      </c>
      <c r="S343" s="41"/>
      <c r="T343" s="45"/>
      <c r="U343" s="41"/>
      <c r="V343" s="41"/>
    </row>
    <row r="344" spans="1:22" ht="38.25" customHeight="1" thickBot="1" x14ac:dyDescent="0.3">
      <c r="A344" s="41"/>
      <c r="B344" s="41"/>
      <c r="C344" s="41"/>
      <c r="D344" s="41"/>
      <c r="E344" s="41"/>
      <c r="F344" s="41"/>
      <c r="G344" s="41"/>
      <c r="H344" s="43"/>
      <c r="I344" s="41"/>
      <c r="J344" s="41"/>
      <c r="K344" s="41"/>
      <c r="L344" s="41"/>
      <c r="M344" s="41"/>
      <c r="N344" s="41"/>
      <c r="O344" s="41"/>
      <c r="P344" s="41"/>
      <c r="Q344" s="1" t="s">
        <v>732</v>
      </c>
      <c r="R344" s="1" t="s">
        <v>657</v>
      </c>
      <c r="S344" s="41"/>
      <c r="T344" s="45"/>
      <c r="U344" s="41"/>
      <c r="V344" s="41"/>
    </row>
    <row r="345" spans="1:22" ht="38.25" customHeight="1" thickBot="1" x14ac:dyDescent="0.3">
      <c r="A345" s="41"/>
      <c r="B345" s="41"/>
      <c r="C345" s="41"/>
      <c r="D345" s="41"/>
      <c r="E345" s="41"/>
      <c r="F345" s="41"/>
      <c r="G345" s="41"/>
      <c r="H345" s="43"/>
      <c r="I345" s="41"/>
      <c r="J345" s="41"/>
      <c r="K345" s="41"/>
      <c r="L345" s="41"/>
      <c r="M345" s="41"/>
      <c r="N345" s="41"/>
      <c r="O345" s="41"/>
      <c r="P345" s="41"/>
      <c r="Q345" s="1" t="s">
        <v>704</v>
      </c>
      <c r="R345" s="1" t="s">
        <v>34</v>
      </c>
      <c r="S345" s="41"/>
      <c r="T345" s="45"/>
      <c r="U345" s="41"/>
      <c r="V345" s="41"/>
    </row>
    <row r="346" spans="1:22" ht="38.25" customHeight="1" thickBot="1" x14ac:dyDescent="0.3">
      <c r="A346" s="42"/>
      <c r="B346" s="42"/>
      <c r="C346" s="42"/>
      <c r="D346" s="42"/>
      <c r="E346" s="42"/>
      <c r="F346" s="42"/>
      <c r="G346" s="42"/>
      <c r="H346" s="44"/>
      <c r="I346" s="42"/>
      <c r="J346" s="42"/>
      <c r="K346" s="42"/>
      <c r="L346" s="42"/>
      <c r="M346" s="42"/>
      <c r="N346" s="42"/>
      <c r="O346" s="42"/>
      <c r="P346" s="42"/>
      <c r="Q346" s="1" t="s">
        <v>731</v>
      </c>
      <c r="R346" s="1" t="s">
        <v>63</v>
      </c>
      <c r="S346" s="42"/>
      <c r="T346" s="46"/>
      <c r="U346" s="42"/>
      <c r="V346" s="42"/>
    </row>
    <row r="347" spans="1:22" ht="38.25" customHeight="1" thickBot="1" x14ac:dyDescent="0.3">
      <c r="A347" s="47" t="s">
        <v>665</v>
      </c>
      <c r="B347" s="47">
        <v>682</v>
      </c>
      <c r="C347" s="47" t="s">
        <v>239</v>
      </c>
      <c r="D347" s="47" t="s">
        <v>168</v>
      </c>
      <c r="E347" s="47" t="s">
        <v>730</v>
      </c>
      <c r="F347" s="47" t="s">
        <v>95</v>
      </c>
      <c r="G347" s="47"/>
      <c r="H347" s="48" t="s">
        <v>729</v>
      </c>
      <c r="I347" s="47" t="s">
        <v>171</v>
      </c>
      <c r="J347" s="47" t="s">
        <v>170</v>
      </c>
      <c r="K347" s="47"/>
      <c r="L347" s="47">
        <v>0</v>
      </c>
      <c r="M347" s="47" t="s">
        <v>728</v>
      </c>
      <c r="N347" s="47" t="s">
        <v>168</v>
      </c>
      <c r="O347" s="47" t="s">
        <v>180</v>
      </c>
      <c r="P347" s="47" t="s">
        <v>39</v>
      </c>
      <c r="Q347" s="1" t="s">
        <v>727</v>
      </c>
      <c r="R347" s="1" t="s">
        <v>672</v>
      </c>
      <c r="S347" s="47" t="s">
        <v>660</v>
      </c>
      <c r="T347" s="49">
        <v>0.5</v>
      </c>
      <c r="U347" s="47">
        <v>-361</v>
      </c>
      <c r="V347" s="47"/>
    </row>
    <row r="348" spans="1:22" ht="38.25" customHeight="1" thickBot="1" x14ac:dyDescent="0.3">
      <c r="A348" s="41"/>
      <c r="B348" s="41"/>
      <c r="C348" s="41"/>
      <c r="D348" s="41"/>
      <c r="E348" s="41"/>
      <c r="F348" s="41"/>
      <c r="G348" s="41"/>
      <c r="H348" s="43"/>
      <c r="I348" s="41"/>
      <c r="J348" s="41"/>
      <c r="K348" s="41"/>
      <c r="L348" s="41"/>
      <c r="M348" s="41"/>
      <c r="N348" s="41"/>
      <c r="O348" s="41"/>
      <c r="P348" s="41"/>
      <c r="Q348" s="1" t="s">
        <v>726</v>
      </c>
      <c r="R348" s="1" t="s">
        <v>166</v>
      </c>
      <c r="S348" s="41"/>
      <c r="T348" s="45"/>
      <c r="U348" s="41"/>
      <c r="V348" s="41"/>
    </row>
    <row r="349" spans="1:22" ht="38.25" customHeight="1" thickBot="1" x14ac:dyDescent="0.3">
      <c r="A349" s="41"/>
      <c r="B349" s="41"/>
      <c r="C349" s="41"/>
      <c r="D349" s="41"/>
      <c r="E349" s="41"/>
      <c r="F349" s="41"/>
      <c r="G349" s="41"/>
      <c r="H349" s="43"/>
      <c r="I349" s="41"/>
      <c r="J349" s="41"/>
      <c r="K349" s="41"/>
      <c r="L349" s="41"/>
      <c r="M349" s="41"/>
      <c r="N349" s="41"/>
      <c r="O349" s="41"/>
      <c r="P349" s="41"/>
      <c r="Q349" s="1" t="s">
        <v>725</v>
      </c>
      <c r="R349" s="1" t="s">
        <v>724</v>
      </c>
      <c r="S349" s="41"/>
      <c r="T349" s="45"/>
      <c r="U349" s="41"/>
      <c r="V349" s="41"/>
    </row>
    <row r="350" spans="1:22" ht="38.25" customHeight="1" thickBot="1" x14ac:dyDescent="0.3">
      <c r="A350" s="41"/>
      <c r="B350" s="41"/>
      <c r="C350" s="41"/>
      <c r="D350" s="41"/>
      <c r="E350" s="41"/>
      <c r="F350" s="41"/>
      <c r="G350" s="41"/>
      <c r="H350" s="43"/>
      <c r="I350" s="41"/>
      <c r="J350" s="41"/>
      <c r="K350" s="41"/>
      <c r="L350" s="41"/>
      <c r="M350" s="41"/>
      <c r="N350" s="41"/>
      <c r="O350" s="41"/>
      <c r="P350" s="41"/>
      <c r="Q350" s="1" t="s">
        <v>723</v>
      </c>
      <c r="R350" s="1" t="s">
        <v>722</v>
      </c>
      <c r="S350" s="41"/>
      <c r="T350" s="45"/>
      <c r="U350" s="41"/>
      <c r="V350" s="41"/>
    </row>
    <row r="351" spans="1:22" ht="38.25" customHeight="1" thickBot="1" x14ac:dyDescent="0.3">
      <c r="A351" s="41"/>
      <c r="B351" s="41"/>
      <c r="C351" s="41"/>
      <c r="D351" s="41"/>
      <c r="E351" s="41"/>
      <c r="F351" s="41"/>
      <c r="G351" s="41"/>
      <c r="H351" s="43"/>
      <c r="I351" s="41"/>
      <c r="J351" s="41"/>
      <c r="K351" s="41"/>
      <c r="L351" s="41"/>
      <c r="M351" s="41"/>
      <c r="N351" s="41"/>
      <c r="O351" s="41"/>
      <c r="P351" s="41"/>
      <c r="Q351" s="1" t="s">
        <v>721</v>
      </c>
      <c r="R351" s="1" t="s">
        <v>646</v>
      </c>
      <c r="S351" s="41"/>
      <c r="T351" s="45"/>
      <c r="U351" s="41"/>
      <c r="V351" s="41"/>
    </row>
    <row r="352" spans="1:22" ht="38.25" customHeight="1" thickBot="1" x14ac:dyDescent="0.3">
      <c r="A352" s="41"/>
      <c r="B352" s="41"/>
      <c r="C352" s="41"/>
      <c r="D352" s="41"/>
      <c r="E352" s="41"/>
      <c r="F352" s="41"/>
      <c r="G352" s="41"/>
      <c r="H352" s="43"/>
      <c r="I352" s="41"/>
      <c r="J352" s="41"/>
      <c r="K352" s="41"/>
      <c r="L352" s="41"/>
      <c r="M352" s="42"/>
      <c r="N352" s="42"/>
      <c r="O352" s="42"/>
      <c r="P352" s="42"/>
      <c r="Q352" s="1" t="s">
        <v>720</v>
      </c>
      <c r="R352" s="1" t="s">
        <v>657</v>
      </c>
      <c r="S352" s="41"/>
      <c r="T352" s="45"/>
      <c r="U352" s="41"/>
      <c r="V352" s="41"/>
    </row>
    <row r="353" spans="1:22" ht="38.25" customHeight="1" thickBot="1" x14ac:dyDescent="0.3">
      <c r="A353" s="41"/>
      <c r="B353" s="41"/>
      <c r="C353" s="41"/>
      <c r="D353" s="41"/>
      <c r="E353" s="41"/>
      <c r="F353" s="41"/>
      <c r="G353" s="41"/>
      <c r="H353" s="43"/>
      <c r="I353" s="41"/>
      <c r="J353" s="41"/>
      <c r="K353" s="41"/>
      <c r="L353" s="41"/>
      <c r="M353" s="47" t="s">
        <v>719</v>
      </c>
      <c r="N353" s="47" t="s">
        <v>168</v>
      </c>
      <c r="O353" s="47" t="s">
        <v>180</v>
      </c>
      <c r="P353" s="47" t="s">
        <v>24</v>
      </c>
      <c r="Q353" s="1" t="s">
        <v>718</v>
      </c>
      <c r="R353" s="1" t="s">
        <v>672</v>
      </c>
      <c r="S353" s="41"/>
      <c r="T353" s="45"/>
      <c r="U353" s="41"/>
      <c r="V353" s="41"/>
    </row>
    <row r="354" spans="1:22" ht="38.25" customHeight="1" thickBot="1" x14ac:dyDescent="0.3">
      <c r="A354" s="41"/>
      <c r="B354" s="41"/>
      <c r="C354" s="41"/>
      <c r="D354" s="41"/>
      <c r="E354" s="41"/>
      <c r="F354" s="41"/>
      <c r="G354" s="41"/>
      <c r="H354" s="43"/>
      <c r="I354" s="41"/>
      <c r="J354" s="41"/>
      <c r="K354" s="41"/>
      <c r="L354" s="41"/>
      <c r="M354" s="41"/>
      <c r="N354" s="41"/>
      <c r="O354" s="41"/>
      <c r="P354" s="41"/>
      <c r="Q354" s="1" t="s">
        <v>717</v>
      </c>
      <c r="R354" s="1" t="s">
        <v>44</v>
      </c>
      <c r="S354" s="41"/>
      <c r="T354" s="45"/>
      <c r="U354" s="41"/>
      <c r="V354" s="41"/>
    </row>
    <row r="355" spans="1:22" ht="38.25" customHeight="1" thickBot="1" x14ac:dyDescent="0.3">
      <c r="A355" s="42"/>
      <c r="B355" s="42"/>
      <c r="C355" s="42"/>
      <c r="D355" s="42"/>
      <c r="E355" s="42"/>
      <c r="F355" s="42"/>
      <c r="G355" s="42"/>
      <c r="H355" s="44"/>
      <c r="I355" s="42"/>
      <c r="J355" s="42"/>
      <c r="K355" s="42"/>
      <c r="L355" s="42"/>
      <c r="M355" s="42"/>
      <c r="N355" s="42"/>
      <c r="O355" s="42"/>
      <c r="P355" s="42"/>
      <c r="Q355" s="1" t="s">
        <v>716</v>
      </c>
      <c r="R355" s="1" t="s">
        <v>63</v>
      </c>
      <c r="S355" s="42"/>
      <c r="T355" s="46"/>
      <c r="U355" s="42"/>
      <c r="V355" s="42"/>
    </row>
    <row r="356" spans="1:22" ht="38.25" customHeight="1" thickBot="1" x14ac:dyDescent="0.3">
      <c r="A356" s="47" t="s">
        <v>665</v>
      </c>
      <c r="B356" s="47">
        <v>688</v>
      </c>
      <c r="C356" s="47" t="s">
        <v>239</v>
      </c>
      <c r="D356" s="47" t="s">
        <v>168</v>
      </c>
      <c r="E356" s="47" t="s">
        <v>675</v>
      </c>
      <c r="F356" s="47" t="s">
        <v>95</v>
      </c>
      <c r="G356" s="47"/>
      <c r="H356" s="48" t="s">
        <v>715</v>
      </c>
      <c r="I356" s="47" t="s">
        <v>171</v>
      </c>
      <c r="J356" s="47" t="s">
        <v>170</v>
      </c>
      <c r="K356" s="47"/>
      <c r="L356" s="47">
        <v>0</v>
      </c>
      <c r="M356" s="47" t="s">
        <v>714</v>
      </c>
      <c r="N356" s="47" t="s">
        <v>168</v>
      </c>
      <c r="O356" s="47" t="s">
        <v>180</v>
      </c>
      <c r="P356" s="47" t="s">
        <v>39</v>
      </c>
      <c r="Q356" s="1" t="s">
        <v>713</v>
      </c>
      <c r="R356" s="1" t="s">
        <v>646</v>
      </c>
      <c r="S356" s="47" t="s">
        <v>660</v>
      </c>
      <c r="T356" s="49">
        <v>0.5</v>
      </c>
      <c r="U356" s="47">
        <v>-361</v>
      </c>
      <c r="V356" s="47"/>
    </row>
    <row r="357" spans="1:22" ht="38.25" customHeight="1" thickBot="1" x14ac:dyDescent="0.3">
      <c r="A357" s="41"/>
      <c r="B357" s="41"/>
      <c r="C357" s="41"/>
      <c r="D357" s="41"/>
      <c r="E357" s="41"/>
      <c r="F357" s="41"/>
      <c r="G357" s="41"/>
      <c r="H357" s="43"/>
      <c r="I357" s="41"/>
      <c r="J357" s="41"/>
      <c r="K357" s="41"/>
      <c r="L357" s="41"/>
      <c r="M357" s="41"/>
      <c r="N357" s="41"/>
      <c r="O357" s="41"/>
      <c r="P357" s="41"/>
      <c r="Q357" s="1" t="s">
        <v>712</v>
      </c>
      <c r="R357" s="1" t="s">
        <v>156</v>
      </c>
      <c r="S357" s="41"/>
      <c r="T357" s="45"/>
      <c r="U357" s="41"/>
      <c r="V357" s="41"/>
    </row>
    <row r="358" spans="1:22" ht="38.25" customHeight="1" thickBot="1" x14ac:dyDescent="0.3">
      <c r="A358" s="41"/>
      <c r="B358" s="41"/>
      <c r="C358" s="41"/>
      <c r="D358" s="41"/>
      <c r="E358" s="41"/>
      <c r="F358" s="41"/>
      <c r="G358" s="41"/>
      <c r="H358" s="43"/>
      <c r="I358" s="41"/>
      <c r="J358" s="41"/>
      <c r="K358" s="41"/>
      <c r="L358" s="41"/>
      <c r="M358" s="42"/>
      <c r="N358" s="42"/>
      <c r="O358" s="42"/>
      <c r="P358" s="42"/>
      <c r="Q358" s="1" t="s">
        <v>708</v>
      </c>
      <c r="R358" s="1" t="s">
        <v>657</v>
      </c>
      <c r="S358" s="41"/>
      <c r="T358" s="45"/>
      <c r="U358" s="41"/>
      <c r="V358" s="41"/>
    </row>
    <row r="359" spans="1:22" ht="38.25" customHeight="1" thickBot="1" x14ac:dyDescent="0.3">
      <c r="A359" s="41"/>
      <c r="B359" s="41"/>
      <c r="C359" s="41"/>
      <c r="D359" s="41"/>
      <c r="E359" s="41"/>
      <c r="F359" s="41"/>
      <c r="G359" s="41"/>
      <c r="H359" s="43"/>
      <c r="I359" s="41"/>
      <c r="J359" s="41"/>
      <c r="K359" s="41"/>
      <c r="L359" s="41"/>
      <c r="M359" s="47" t="s">
        <v>711</v>
      </c>
      <c r="N359" s="47" t="s">
        <v>168</v>
      </c>
      <c r="O359" s="47" t="s">
        <v>180</v>
      </c>
      <c r="P359" s="47" t="s">
        <v>24</v>
      </c>
      <c r="Q359" s="1" t="s">
        <v>710</v>
      </c>
      <c r="R359" s="1" t="s">
        <v>233</v>
      </c>
      <c r="S359" s="41"/>
      <c r="T359" s="45"/>
      <c r="U359" s="41"/>
      <c r="V359" s="41"/>
    </row>
    <row r="360" spans="1:22" ht="38.25" customHeight="1" thickBot="1" x14ac:dyDescent="0.3">
      <c r="A360" s="41"/>
      <c r="B360" s="41"/>
      <c r="C360" s="41"/>
      <c r="D360" s="41"/>
      <c r="E360" s="41"/>
      <c r="F360" s="41"/>
      <c r="G360" s="41"/>
      <c r="H360" s="43"/>
      <c r="I360" s="41"/>
      <c r="J360" s="41"/>
      <c r="K360" s="41"/>
      <c r="L360" s="41"/>
      <c r="M360" s="41"/>
      <c r="N360" s="41"/>
      <c r="O360" s="41"/>
      <c r="P360" s="41"/>
      <c r="Q360" s="1" t="s">
        <v>709</v>
      </c>
      <c r="R360" s="1" t="s">
        <v>156</v>
      </c>
      <c r="S360" s="41"/>
      <c r="T360" s="45"/>
      <c r="U360" s="41"/>
      <c r="V360" s="41"/>
    </row>
    <row r="361" spans="1:22" ht="38.25" customHeight="1" thickBot="1" x14ac:dyDescent="0.3">
      <c r="A361" s="41"/>
      <c r="B361" s="41"/>
      <c r="C361" s="41"/>
      <c r="D361" s="41"/>
      <c r="E361" s="41"/>
      <c r="F361" s="41"/>
      <c r="G361" s="41"/>
      <c r="H361" s="43"/>
      <c r="I361" s="41"/>
      <c r="J361" s="41"/>
      <c r="K361" s="41"/>
      <c r="L361" s="41"/>
      <c r="M361" s="41"/>
      <c r="N361" s="41"/>
      <c r="O361" s="41"/>
      <c r="P361" s="41"/>
      <c r="Q361" s="1" t="s">
        <v>708</v>
      </c>
      <c r="R361" s="1" t="s">
        <v>657</v>
      </c>
      <c r="S361" s="41"/>
      <c r="T361" s="45"/>
      <c r="U361" s="41"/>
      <c r="V361" s="41"/>
    </row>
    <row r="362" spans="1:22" ht="38.25" customHeight="1" thickBot="1" x14ac:dyDescent="0.3">
      <c r="A362" s="41"/>
      <c r="B362" s="41"/>
      <c r="C362" s="41"/>
      <c r="D362" s="41"/>
      <c r="E362" s="41"/>
      <c r="F362" s="41"/>
      <c r="G362" s="41"/>
      <c r="H362" s="43"/>
      <c r="I362" s="41"/>
      <c r="J362" s="41"/>
      <c r="K362" s="41"/>
      <c r="L362" s="41"/>
      <c r="M362" s="41"/>
      <c r="N362" s="41"/>
      <c r="O362" s="41"/>
      <c r="P362" s="41"/>
      <c r="Q362" s="1" t="s">
        <v>707</v>
      </c>
      <c r="R362" s="1" t="s">
        <v>706</v>
      </c>
      <c r="S362" s="41"/>
      <c r="T362" s="45"/>
      <c r="U362" s="41"/>
      <c r="V362" s="41"/>
    </row>
    <row r="363" spans="1:22" ht="38.25" customHeight="1" thickBot="1" x14ac:dyDescent="0.3">
      <c r="A363" s="41"/>
      <c r="B363" s="41"/>
      <c r="C363" s="41"/>
      <c r="D363" s="41"/>
      <c r="E363" s="41"/>
      <c r="F363" s="41"/>
      <c r="G363" s="41"/>
      <c r="H363" s="43"/>
      <c r="I363" s="41"/>
      <c r="J363" s="41"/>
      <c r="K363" s="41"/>
      <c r="L363" s="41"/>
      <c r="M363" s="41"/>
      <c r="N363" s="41"/>
      <c r="O363" s="41"/>
      <c r="P363" s="41"/>
      <c r="Q363" s="1" t="s">
        <v>705</v>
      </c>
      <c r="R363" s="1" t="s">
        <v>44</v>
      </c>
      <c r="S363" s="41"/>
      <c r="T363" s="45"/>
      <c r="U363" s="41"/>
      <c r="V363" s="41"/>
    </row>
    <row r="364" spans="1:22" ht="38.25" customHeight="1" thickBot="1" x14ac:dyDescent="0.3">
      <c r="A364" s="41"/>
      <c r="B364" s="41"/>
      <c r="C364" s="41"/>
      <c r="D364" s="41"/>
      <c r="E364" s="41"/>
      <c r="F364" s="41"/>
      <c r="G364" s="41"/>
      <c r="H364" s="43"/>
      <c r="I364" s="41"/>
      <c r="J364" s="41"/>
      <c r="K364" s="41"/>
      <c r="L364" s="41"/>
      <c r="M364" s="41"/>
      <c r="N364" s="41"/>
      <c r="O364" s="41"/>
      <c r="P364" s="41"/>
      <c r="Q364" s="1" t="s">
        <v>704</v>
      </c>
      <c r="R364" s="1" t="s">
        <v>703</v>
      </c>
      <c r="S364" s="41"/>
      <c r="T364" s="45"/>
      <c r="U364" s="41"/>
      <c r="V364" s="41"/>
    </row>
    <row r="365" spans="1:22" ht="38.25" customHeight="1" thickBot="1" x14ac:dyDescent="0.3">
      <c r="A365" s="42"/>
      <c r="B365" s="42"/>
      <c r="C365" s="42"/>
      <c r="D365" s="42"/>
      <c r="E365" s="42"/>
      <c r="F365" s="42"/>
      <c r="G365" s="42"/>
      <c r="H365" s="44"/>
      <c r="I365" s="42"/>
      <c r="J365" s="42"/>
      <c r="K365" s="42"/>
      <c r="L365" s="42"/>
      <c r="M365" s="42"/>
      <c r="N365" s="42"/>
      <c r="O365" s="42"/>
      <c r="P365" s="42"/>
      <c r="Q365" s="1" t="s">
        <v>702</v>
      </c>
      <c r="R365" s="1" t="s">
        <v>63</v>
      </c>
      <c r="S365" s="42"/>
      <c r="T365" s="46"/>
      <c r="U365" s="42"/>
      <c r="V365" s="42"/>
    </row>
    <row r="366" spans="1:22" ht="38.25" customHeight="1" thickBot="1" x14ac:dyDescent="0.3">
      <c r="A366" s="47" t="s">
        <v>665</v>
      </c>
      <c r="B366" s="47">
        <v>692</v>
      </c>
      <c r="C366" s="47" t="s">
        <v>239</v>
      </c>
      <c r="D366" s="47" t="s">
        <v>168</v>
      </c>
      <c r="E366" s="47" t="s">
        <v>675</v>
      </c>
      <c r="F366" s="47" t="s">
        <v>95</v>
      </c>
      <c r="G366" s="47"/>
      <c r="H366" s="48" t="s">
        <v>701</v>
      </c>
      <c r="I366" s="47" t="s">
        <v>171</v>
      </c>
      <c r="J366" s="47" t="s">
        <v>170</v>
      </c>
      <c r="K366" s="47"/>
      <c r="L366" s="47">
        <v>0</v>
      </c>
      <c r="M366" s="47" t="s">
        <v>700</v>
      </c>
      <c r="N366" s="47" t="s">
        <v>168</v>
      </c>
      <c r="O366" s="47" t="s">
        <v>180</v>
      </c>
      <c r="P366" s="47" t="s">
        <v>39</v>
      </c>
      <c r="Q366" s="1" t="s">
        <v>699</v>
      </c>
      <c r="R366" s="1" t="s">
        <v>698</v>
      </c>
      <c r="S366" s="47" t="s">
        <v>660</v>
      </c>
      <c r="T366" s="49">
        <v>0.5</v>
      </c>
      <c r="U366" s="47">
        <v>-361</v>
      </c>
      <c r="V366" s="47"/>
    </row>
    <row r="367" spans="1:22" ht="38.25" customHeight="1" thickBot="1" x14ac:dyDescent="0.3">
      <c r="A367" s="41"/>
      <c r="B367" s="41"/>
      <c r="C367" s="41"/>
      <c r="D367" s="41"/>
      <c r="E367" s="41"/>
      <c r="F367" s="41"/>
      <c r="G367" s="41"/>
      <c r="H367" s="43"/>
      <c r="I367" s="41"/>
      <c r="J367" s="41"/>
      <c r="K367" s="41"/>
      <c r="L367" s="41"/>
      <c r="M367" s="41"/>
      <c r="N367" s="41"/>
      <c r="O367" s="41"/>
      <c r="P367" s="41"/>
      <c r="Q367" s="1" t="s">
        <v>697</v>
      </c>
      <c r="R367" s="1" t="s">
        <v>646</v>
      </c>
      <c r="S367" s="41"/>
      <c r="T367" s="45"/>
      <c r="U367" s="41"/>
      <c r="V367" s="41"/>
    </row>
    <row r="368" spans="1:22" ht="38.25" customHeight="1" thickBot="1" x14ac:dyDescent="0.3">
      <c r="A368" s="41"/>
      <c r="B368" s="41"/>
      <c r="C368" s="41"/>
      <c r="D368" s="41"/>
      <c r="E368" s="41"/>
      <c r="F368" s="41"/>
      <c r="G368" s="41"/>
      <c r="H368" s="43"/>
      <c r="I368" s="41"/>
      <c r="J368" s="41"/>
      <c r="K368" s="41"/>
      <c r="L368" s="41"/>
      <c r="M368" s="42"/>
      <c r="N368" s="42"/>
      <c r="O368" s="42"/>
      <c r="P368" s="42"/>
      <c r="Q368" s="1" t="s">
        <v>696</v>
      </c>
      <c r="R368" s="1" t="s">
        <v>657</v>
      </c>
      <c r="S368" s="41"/>
      <c r="T368" s="45"/>
      <c r="U368" s="41"/>
      <c r="V368" s="41"/>
    </row>
    <row r="369" spans="1:22" ht="38.25" customHeight="1" thickBot="1" x14ac:dyDescent="0.3">
      <c r="A369" s="41"/>
      <c r="B369" s="41"/>
      <c r="C369" s="41"/>
      <c r="D369" s="41"/>
      <c r="E369" s="41"/>
      <c r="F369" s="41"/>
      <c r="G369" s="41"/>
      <c r="H369" s="43"/>
      <c r="I369" s="41"/>
      <c r="J369" s="41"/>
      <c r="K369" s="41"/>
      <c r="L369" s="41"/>
      <c r="M369" s="47" t="s">
        <v>695</v>
      </c>
      <c r="N369" s="47" t="s">
        <v>168</v>
      </c>
      <c r="O369" s="47" t="s">
        <v>180</v>
      </c>
      <c r="P369" s="47" t="s">
        <v>24</v>
      </c>
      <c r="Q369" s="1" t="s">
        <v>694</v>
      </c>
      <c r="R369" s="1" t="s">
        <v>670</v>
      </c>
      <c r="S369" s="41"/>
      <c r="T369" s="45"/>
      <c r="U369" s="41"/>
      <c r="V369" s="41"/>
    </row>
    <row r="370" spans="1:22" ht="38.25" customHeight="1" thickBot="1" x14ac:dyDescent="0.3">
      <c r="A370" s="41"/>
      <c r="B370" s="41"/>
      <c r="C370" s="41"/>
      <c r="D370" s="41"/>
      <c r="E370" s="41"/>
      <c r="F370" s="41"/>
      <c r="G370" s="41"/>
      <c r="H370" s="43"/>
      <c r="I370" s="41"/>
      <c r="J370" s="41"/>
      <c r="K370" s="41"/>
      <c r="L370" s="41"/>
      <c r="M370" s="41"/>
      <c r="N370" s="41"/>
      <c r="O370" s="41"/>
      <c r="P370" s="41"/>
      <c r="Q370" s="1" t="s">
        <v>693</v>
      </c>
      <c r="R370" s="1" t="s">
        <v>692</v>
      </c>
      <c r="S370" s="41"/>
      <c r="T370" s="45"/>
      <c r="U370" s="41"/>
      <c r="V370" s="41"/>
    </row>
    <row r="371" spans="1:22" ht="38.25" customHeight="1" thickBot="1" x14ac:dyDescent="0.3">
      <c r="A371" s="41"/>
      <c r="B371" s="41"/>
      <c r="C371" s="41"/>
      <c r="D371" s="41"/>
      <c r="E371" s="41"/>
      <c r="F371" s="41"/>
      <c r="G371" s="41"/>
      <c r="H371" s="43"/>
      <c r="I371" s="41"/>
      <c r="J371" s="41"/>
      <c r="K371" s="41"/>
      <c r="L371" s="41"/>
      <c r="M371" s="41"/>
      <c r="N371" s="41"/>
      <c r="O371" s="41"/>
      <c r="P371" s="41"/>
      <c r="Q371" s="1" t="s">
        <v>691</v>
      </c>
      <c r="R371" s="1" t="s">
        <v>657</v>
      </c>
      <c r="S371" s="41"/>
      <c r="T371" s="45"/>
      <c r="U371" s="41"/>
      <c r="V371" s="41"/>
    </row>
    <row r="372" spans="1:22" ht="38.25" customHeight="1" thickBot="1" x14ac:dyDescent="0.3">
      <c r="A372" s="41"/>
      <c r="B372" s="41"/>
      <c r="C372" s="41"/>
      <c r="D372" s="41"/>
      <c r="E372" s="41"/>
      <c r="F372" s="41"/>
      <c r="G372" s="41"/>
      <c r="H372" s="43"/>
      <c r="I372" s="41"/>
      <c r="J372" s="41"/>
      <c r="K372" s="41"/>
      <c r="L372" s="41"/>
      <c r="M372" s="41"/>
      <c r="N372" s="41"/>
      <c r="O372" s="41"/>
      <c r="P372" s="41"/>
      <c r="Q372" s="1" t="s">
        <v>667</v>
      </c>
      <c r="R372" s="1" t="s">
        <v>44</v>
      </c>
      <c r="S372" s="41"/>
      <c r="T372" s="45"/>
      <c r="U372" s="41"/>
      <c r="V372" s="41"/>
    </row>
    <row r="373" spans="1:22" ht="38.25" customHeight="1" thickBot="1" x14ac:dyDescent="0.3">
      <c r="A373" s="42"/>
      <c r="B373" s="42"/>
      <c r="C373" s="42"/>
      <c r="D373" s="42"/>
      <c r="E373" s="42"/>
      <c r="F373" s="42"/>
      <c r="G373" s="42"/>
      <c r="H373" s="44"/>
      <c r="I373" s="42"/>
      <c r="J373" s="42"/>
      <c r="K373" s="42"/>
      <c r="L373" s="42"/>
      <c r="M373" s="42"/>
      <c r="N373" s="42"/>
      <c r="O373" s="42"/>
      <c r="P373" s="42"/>
      <c r="Q373" s="1" t="s">
        <v>690</v>
      </c>
      <c r="R373" s="1" t="s">
        <v>63</v>
      </c>
      <c r="S373" s="42"/>
      <c r="T373" s="46"/>
      <c r="U373" s="42"/>
      <c r="V373" s="42"/>
    </row>
    <row r="374" spans="1:22" ht="38.25" customHeight="1" thickBot="1" x14ac:dyDescent="0.3">
      <c r="A374" s="47" t="s">
        <v>665</v>
      </c>
      <c r="B374" s="47">
        <v>695</v>
      </c>
      <c r="C374" s="47" t="s">
        <v>239</v>
      </c>
      <c r="D374" s="47" t="s">
        <v>168</v>
      </c>
      <c r="E374" s="47" t="s">
        <v>675</v>
      </c>
      <c r="F374" s="47" t="s">
        <v>95</v>
      </c>
      <c r="G374" s="47"/>
      <c r="H374" s="48" t="s">
        <v>689</v>
      </c>
      <c r="I374" s="47" t="s">
        <v>171</v>
      </c>
      <c r="J374" s="47" t="s">
        <v>170</v>
      </c>
      <c r="K374" s="47"/>
      <c r="L374" s="47">
        <v>0</v>
      </c>
      <c r="M374" s="47" t="s">
        <v>688</v>
      </c>
      <c r="N374" s="47" t="s">
        <v>168</v>
      </c>
      <c r="O374" s="47" t="s">
        <v>672</v>
      </c>
      <c r="P374" s="47" t="s">
        <v>24</v>
      </c>
      <c r="Q374" s="1" t="s">
        <v>687</v>
      </c>
      <c r="R374" s="1" t="s">
        <v>646</v>
      </c>
      <c r="S374" s="47" t="s">
        <v>660</v>
      </c>
      <c r="T374" s="49">
        <v>0</v>
      </c>
      <c r="U374" s="47">
        <v>-361</v>
      </c>
      <c r="V374" s="47"/>
    </row>
    <row r="375" spans="1:22" ht="38.25" customHeight="1" thickBot="1" x14ac:dyDescent="0.3">
      <c r="A375" s="41"/>
      <c r="B375" s="41"/>
      <c r="C375" s="41"/>
      <c r="D375" s="41"/>
      <c r="E375" s="41"/>
      <c r="F375" s="41"/>
      <c r="G375" s="41"/>
      <c r="H375" s="43"/>
      <c r="I375" s="41"/>
      <c r="J375" s="41"/>
      <c r="K375" s="41"/>
      <c r="L375" s="41"/>
      <c r="M375" s="41"/>
      <c r="N375" s="41"/>
      <c r="O375" s="41"/>
      <c r="P375" s="41"/>
      <c r="Q375" s="1" t="s">
        <v>686</v>
      </c>
      <c r="R375" s="1" t="s">
        <v>652</v>
      </c>
      <c r="S375" s="41"/>
      <c r="T375" s="45"/>
      <c r="U375" s="41"/>
      <c r="V375" s="41"/>
    </row>
    <row r="376" spans="1:22" ht="38.25" customHeight="1" thickBot="1" x14ac:dyDescent="0.3">
      <c r="A376" s="41"/>
      <c r="B376" s="41"/>
      <c r="C376" s="41"/>
      <c r="D376" s="41"/>
      <c r="E376" s="41"/>
      <c r="F376" s="41"/>
      <c r="G376" s="41"/>
      <c r="H376" s="43"/>
      <c r="I376" s="41"/>
      <c r="J376" s="41"/>
      <c r="K376" s="41"/>
      <c r="L376" s="41"/>
      <c r="M376" s="41"/>
      <c r="N376" s="41"/>
      <c r="O376" s="41"/>
      <c r="P376" s="41"/>
      <c r="Q376" s="1" t="s">
        <v>685</v>
      </c>
      <c r="R376" s="1" t="s">
        <v>657</v>
      </c>
      <c r="S376" s="41"/>
      <c r="T376" s="45"/>
      <c r="U376" s="41"/>
      <c r="V376" s="41"/>
    </row>
    <row r="377" spans="1:22" ht="38.25" customHeight="1" thickBot="1" x14ac:dyDescent="0.3">
      <c r="A377" s="41"/>
      <c r="B377" s="41"/>
      <c r="C377" s="41"/>
      <c r="D377" s="41"/>
      <c r="E377" s="41"/>
      <c r="F377" s="41"/>
      <c r="G377" s="41"/>
      <c r="H377" s="43"/>
      <c r="I377" s="41"/>
      <c r="J377" s="41"/>
      <c r="K377" s="41"/>
      <c r="L377" s="41"/>
      <c r="M377" s="41"/>
      <c r="N377" s="41"/>
      <c r="O377" s="41"/>
      <c r="P377" s="41"/>
      <c r="Q377" s="1" t="s">
        <v>684</v>
      </c>
      <c r="R377" s="1" t="s">
        <v>44</v>
      </c>
      <c r="S377" s="41"/>
      <c r="T377" s="45"/>
      <c r="U377" s="41"/>
      <c r="V377" s="41"/>
    </row>
    <row r="378" spans="1:22" ht="38.25" customHeight="1" thickBot="1" x14ac:dyDescent="0.3">
      <c r="A378" s="41"/>
      <c r="B378" s="41"/>
      <c r="C378" s="41"/>
      <c r="D378" s="41"/>
      <c r="E378" s="41"/>
      <c r="F378" s="41"/>
      <c r="G378" s="41"/>
      <c r="H378" s="43"/>
      <c r="I378" s="41"/>
      <c r="J378" s="41"/>
      <c r="K378" s="41"/>
      <c r="L378" s="41"/>
      <c r="M378" s="41"/>
      <c r="N378" s="41"/>
      <c r="O378" s="41"/>
      <c r="P378" s="41"/>
      <c r="Q378" s="1" t="s">
        <v>683</v>
      </c>
      <c r="R378" s="1" t="s">
        <v>34</v>
      </c>
      <c r="S378" s="41"/>
      <c r="T378" s="45"/>
      <c r="U378" s="41"/>
      <c r="V378" s="41"/>
    </row>
    <row r="379" spans="1:22" ht="38.25" customHeight="1" thickBot="1" x14ac:dyDescent="0.3">
      <c r="A379" s="42"/>
      <c r="B379" s="42"/>
      <c r="C379" s="42"/>
      <c r="D379" s="42"/>
      <c r="E379" s="42"/>
      <c r="F379" s="42"/>
      <c r="G379" s="42"/>
      <c r="H379" s="44"/>
      <c r="I379" s="42"/>
      <c r="J379" s="42"/>
      <c r="K379" s="42"/>
      <c r="L379" s="42"/>
      <c r="M379" s="42"/>
      <c r="N379" s="42"/>
      <c r="O379" s="42"/>
      <c r="P379" s="42"/>
      <c r="Q379" s="1" t="s">
        <v>682</v>
      </c>
      <c r="R379" s="1" t="s">
        <v>63</v>
      </c>
      <c r="S379" s="42"/>
      <c r="T379" s="46"/>
      <c r="U379" s="42"/>
      <c r="V379" s="42"/>
    </row>
    <row r="380" spans="1:22" ht="38.25" customHeight="1" thickBot="1" x14ac:dyDescent="0.3">
      <c r="A380" s="47" t="s">
        <v>665</v>
      </c>
      <c r="B380" s="47">
        <v>696</v>
      </c>
      <c r="C380" s="47" t="s">
        <v>239</v>
      </c>
      <c r="D380" s="47" t="s">
        <v>168</v>
      </c>
      <c r="E380" s="47" t="s">
        <v>675</v>
      </c>
      <c r="F380" s="47" t="s">
        <v>95</v>
      </c>
      <c r="G380" s="47"/>
      <c r="H380" s="48" t="s">
        <v>681</v>
      </c>
      <c r="I380" s="47" t="s">
        <v>171</v>
      </c>
      <c r="J380" s="47" t="s">
        <v>170</v>
      </c>
      <c r="K380" s="47"/>
      <c r="L380" s="47">
        <v>0</v>
      </c>
      <c r="M380" s="47" t="s">
        <v>680</v>
      </c>
      <c r="N380" s="47" t="s">
        <v>168</v>
      </c>
      <c r="O380" s="47" t="s">
        <v>672</v>
      </c>
      <c r="P380" s="47" t="s">
        <v>24</v>
      </c>
      <c r="Q380" s="1" t="s">
        <v>647</v>
      </c>
      <c r="R380" s="1" t="s">
        <v>646</v>
      </c>
      <c r="S380" s="47" t="s">
        <v>660</v>
      </c>
      <c r="T380" s="49">
        <v>0</v>
      </c>
      <c r="U380" s="47">
        <v>-361</v>
      </c>
      <c r="V380" s="47"/>
    </row>
    <row r="381" spans="1:22" ht="38.25" customHeight="1" thickBot="1" x14ac:dyDescent="0.3">
      <c r="A381" s="41"/>
      <c r="B381" s="41"/>
      <c r="C381" s="41"/>
      <c r="D381" s="41"/>
      <c r="E381" s="41"/>
      <c r="F381" s="41"/>
      <c r="G381" s="41"/>
      <c r="H381" s="43"/>
      <c r="I381" s="41"/>
      <c r="J381" s="41"/>
      <c r="K381" s="41"/>
      <c r="L381" s="41"/>
      <c r="M381" s="41"/>
      <c r="N381" s="41"/>
      <c r="O381" s="41"/>
      <c r="P381" s="41"/>
      <c r="Q381" s="1" t="s">
        <v>679</v>
      </c>
      <c r="R381" s="1" t="s">
        <v>657</v>
      </c>
      <c r="S381" s="41"/>
      <c r="T381" s="45"/>
      <c r="U381" s="41"/>
      <c r="V381" s="41"/>
    </row>
    <row r="382" spans="1:22" ht="38.25" customHeight="1" thickBot="1" x14ac:dyDescent="0.3">
      <c r="A382" s="41"/>
      <c r="B382" s="41"/>
      <c r="C382" s="41"/>
      <c r="D382" s="41"/>
      <c r="E382" s="41"/>
      <c r="F382" s="41"/>
      <c r="G382" s="41"/>
      <c r="H382" s="43"/>
      <c r="I382" s="41"/>
      <c r="J382" s="41"/>
      <c r="K382" s="41"/>
      <c r="L382" s="41"/>
      <c r="M382" s="41"/>
      <c r="N382" s="41"/>
      <c r="O382" s="41"/>
      <c r="P382" s="41"/>
      <c r="Q382" s="1" t="s">
        <v>678</v>
      </c>
      <c r="R382" s="1" t="s">
        <v>44</v>
      </c>
      <c r="S382" s="41"/>
      <c r="T382" s="45"/>
      <c r="U382" s="41"/>
      <c r="V382" s="41"/>
    </row>
    <row r="383" spans="1:22" ht="38.25" customHeight="1" thickBot="1" x14ac:dyDescent="0.3">
      <c r="A383" s="41"/>
      <c r="B383" s="41"/>
      <c r="C383" s="41"/>
      <c r="D383" s="41"/>
      <c r="E383" s="41"/>
      <c r="F383" s="41"/>
      <c r="G383" s="41"/>
      <c r="H383" s="43"/>
      <c r="I383" s="41"/>
      <c r="J383" s="41"/>
      <c r="K383" s="41"/>
      <c r="L383" s="41"/>
      <c r="M383" s="41"/>
      <c r="N383" s="41"/>
      <c r="O383" s="41"/>
      <c r="P383" s="41"/>
      <c r="Q383" s="1" t="s">
        <v>677</v>
      </c>
      <c r="R383" s="1" t="s">
        <v>34</v>
      </c>
      <c r="S383" s="41"/>
      <c r="T383" s="45"/>
      <c r="U383" s="41"/>
      <c r="V383" s="41"/>
    </row>
    <row r="384" spans="1:22" ht="38.25" customHeight="1" thickBot="1" x14ac:dyDescent="0.3">
      <c r="A384" s="42"/>
      <c r="B384" s="42"/>
      <c r="C384" s="42"/>
      <c r="D384" s="42"/>
      <c r="E384" s="42"/>
      <c r="F384" s="42"/>
      <c r="G384" s="42"/>
      <c r="H384" s="44"/>
      <c r="I384" s="42"/>
      <c r="J384" s="42"/>
      <c r="K384" s="42"/>
      <c r="L384" s="42"/>
      <c r="M384" s="42"/>
      <c r="N384" s="42"/>
      <c r="O384" s="42"/>
      <c r="P384" s="42"/>
      <c r="Q384" s="1" t="s">
        <v>676</v>
      </c>
      <c r="R384" s="1" t="s">
        <v>63</v>
      </c>
      <c r="S384" s="42"/>
      <c r="T384" s="46"/>
      <c r="U384" s="42"/>
      <c r="V384" s="42"/>
    </row>
    <row r="385" spans="1:22" ht="38.25" customHeight="1" thickBot="1" x14ac:dyDescent="0.3">
      <c r="A385" s="47" t="s">
        <v>665</v>
      </c>
      <c r="B385" s="47">
        <v>702</v>
      </c>
      <c r="C385" s="47" t="s">
        <v>239</v>
      </c>
      <c r="D385" s="47" t="s">
        <v>168</v>
      </c>
      <c r="E385" s="47" t="s">
        <v>675</v>
      </c>
      <c r="F385" s="47" t="s">
        <v>95</v>
      </c>
      <c r="G385" s="47"/>
      <c r="H385" s="48" t="s">
        <v>674</v>
      </c>
      <c r="I385" s="47" t="s">
        <v>171</v>
      </c>
      <c r="J385" s="47" t="s">
        <v>170</v>
      </c>
      <c r="K385" s="47"/>
      <c r="L385" s="47">
        <v>0</v>
      </c>
      <c r="M385" s="47" t="s">
        <v>673</v>
      </c>
      <c r="N385" s="47" t="s">
        <v>168</v>
      </c>
      <c r="O385" s="47" t="s">
        <v>672</v>
      </c>
      <c r="P385" s="47" t="s">
        <v>24</v>
      </c>
      <c r="Q385" s="1" t="s">
        <v>671</v>
      </c>
      <c r="R385" s="1" t="s">
        <v>670</v>
      </c>
      <c r="S385" s="47" t="s">
        <v>660</v>
      </c>
      <c r="T385" s="49">
        <v>0</v>
      </c>
      <c r="U385" s="47">
        <v>-361</v>
      </c>
      <c r="V385" s="47"/>
    </row>
    <row r="386" spans="1:22" ht="38.25" customHeight="1" thickBot="1" x14ac:dyDescent="0.3">
      <c r="A386" s="41"/>
      <c r="B386" s="41"/>
      <c r="C386" s="41"/>
      <c r="D386" s="41"/>
      <c r="E386" s="41"/>
      <c r="F386" s="41"/>
      <c r="G386" s="41"/>
      <c r="H386" s="43"/>
      <c r="I386" s="41"/>
      <c r="J386" s="41"/>
      <c r="K386" s="41"/>
      <c r="L386" s="41"/>
      <c r="M386" s="41"/>
      <c r="N386" s="41"/>
      <c r="O386" s="41"/>
      <c r="P386" s="41"/>
      <c r="Q386" s="1" t="s">
        <v>669</v>
      </c>
      <c r="R386" s="1" t="s">
        <v>646</v>
      </c>
      <c r="S386" s="41"/>
      <c r="T386" s="45"/>
      <c r="U386" s="41"/>
      <c r="V386" s="41"/>
    </row>
    <row r="387" spans="1:22" ht="38.25" customHeight="1" thickBot="1" x14ac:dyDescent="0.3">
      <c r="A387" s="41"/>
      <c r="B387" s="41"/>
      <c r="C387" s="41"/>
      <c r="D387" s="41"/>
      <c r="E387" s="41"/>
      <c r="F387" s="41"/>
      <c r="G387" s="41"/>
      <c r="H387" s="43"/>
      <c r="I387" s="41"/>
      <c r="J387" s="41"/>
      <c r="K387" s="41"/>
      <c r="L387" s="41"/>
      <c r="M387" s="41"/>
      <c r="N387" s="41"/>
      <c r="O387" s="41"/>
      <c r="P387" s="41"/>
      <c r="Q387" s="1" t="s">
        <v>668</v>
      </c>
      <c r="R387" s="1" t="s">
        <v>657</v>
      </c>
      <c r="S387" s="41"/>
      <c r="T387" s="45"/>
      <c r="U387" s="41"/>
      <c r="V387" s="41"/>
    </row>
    <row r="388" spans="1:22" ht="38.25" customHeight="1" thickBot="1" x14ac:dyDescent="0.3">
      <c r="A388" s="41"/>
      <c r="B388" s="41"/>
      <c r="C388" s="41"/>
      <c r="D388" s="41"/>
      <c r="E388" s="41"/>
      <c r="F388" s="41"/>
      <c r="G388" s="41"/>
      <c r="H388" s="43"/>
      <c r="I388" s="41"/>
      <c r="J388" s="41"/>
      <c r="K388" s="41"/>
      <c r="L388" s="41"/>
      <c r="M388" s="41"/>
      <c r="N388" s="41"/>
      <c r="O388" s="41"/>
      <c r="P388" s="41"/>
      <c r="Q388" s="1" t="s">
        <v>667</v>
      </c>
      <c r="R388" s="1" t="s">
        <v>44</v>
      </c>
      <c r="S388" s="41"/>
      <c r="T388" s="45"/>
      <c r="U388" s="41"/>
      <c r="V388" s="41"/>
    </row>
    <row r="389" spans="1:22" ht="38.25" customHeight="1" thickBot="1" x14ac:dyDescent="0.3">
      <c r="A389" s="42"/>
      <c r="B389" s="42"/>
      <c r="C389" s="42"/>
      <c r="D389" s="42"/>
      <c r="E389" s="42"/>
      <c r="F389" s="42"/>
      <c r="G389" s="42"/>
      <c r="H389" s="44"/>
      <c r="I389" s="42"/>
      <c r="J389" s="42"/>
      <c r="K389" s="42"/>
      <c r="L389" s="42"/>
      <c r="M389" s="42"/>
      <c r="N389" s="42"/>
      <c r="O389" s="42"/>
      <c r="P389" s="42"/>
      <c r="Q389" s="1" t="s">
        <v>666</v>
      </c>
      <c r="R389" s="1" t="s">
        <v>63</v>
      </c>
      <c r="S389" s="42"/>
      <c r="T389" s="46"/>
      <c r="U389" s="42"/>
      <c r="V389" s="42"/>
    </row>
    <row r="390" spans="1:22" ht="38.25" customHeight="1" thickBot="1" x14ac:dyDescent="0.3">
      <c r="A390" s="47" t="s">
        <v>665</v>
      </c>
      <c r="B390" s="47">
        <v>710</v>
      </c>
      <c r="C390" s="47" t="s">
        <v>239</v>
      </c>
      <c r="D390" s="47" t="s">
        <v>168</v>
      </c>
      <c r="E390" s="47" t="s">
        <v>664</v>
      </c>
      <c r="F390" s="47" t="s">
        <v>95</v>
      </c>
      <c r="G390" s="47"/>
      <c r="H390" s="48" t="s">
        <v>663</v>
      </c>
      <c r="I390" s="47" t="s">
        <v>171</v>
      </c>
      <c r="J390" s="47" t="s">
        <v>170</v>
      </c>
      <c r="K390" s="47"/>
      <c r="L390" s="47">
        <v>0</v>
      </c>
      <c r="M390" s="47" t="s">
        <v>662</v>
      </c>
      <c r="N390" s="47" t="s">
        <v>168</v>
      </c>
      <c r="O390" s="47" t="s">
        <v>650</v>
      </c>
      <c r="P390" s="47" t="s">
        <v>24</v>
      </c>
      <c r="Q390" s="1" t="s">
        <v>661</v>
      </c>
      <c r="R390" s="1" t="s">
        <v>650</v>
      </c>
      <c r="S390" s="47" t="s">
        <v>660</v>
      </c>
      <c r="T390" s="50">
        <v>0.66666666666666696</v>
      </c>
      <c r="U390" s="47">
        <v>-361</v>
      </c>
      <c r="V390" s="47"/>
    </row>
    <row r="391" spans="1:22" ht="38.25" customHeight="1" thickBot="1" x14ac:dyDescent="0.3">
      <c r="A391" s="41"/>
      <c r="B391" s="41"/>
      <c r="C391" s="41"/>
      <c r="D391" s="41"/>
      <c r="E391" s="41"/>
      <c r="F391" s="41"/>
      <c r="G391" s="41"/>
      <c r="H391" s="43"/>
      <c r="I391" s="41"/>
      <c r="J391" s="41"/>
      <c r="K391" s="41"/>
      <c r="L391" s="41"/>
      <c r="M391" s="41"/>
      <c r="N391" s="41"/>
      <c r="O391" s="41"/>
      <c r="P391" s="41"/>
      <c r="Q391" s="1" t="s">
        <v>647</v>
      </c>
      <c r="R391" s="1" t="s">
        <v>646</v>
      </c>
      <c r="S391" s="41"/>
      <c r="T391" s="51"/>
      <c r="U391" s="41"/>
      <c r="V391" s="41"/>
    </row>
    <row r="392" spans="1:22" ht="38.25" customHeight="1" thickBot="1" x14ac:dyDescent="0.3">
      <c r="A392" s="41"/>
      <c r="B392" s="41"/>
      <c r="C392" s="41"/>
      <c r="D392" s="41"/>
      <c r="E392" s="41"/>
      <c r="F392" s="41"/>
      <c r="G392" s="41"/>
      <c r="H392" s="43"/>
      <c r="I392" s="41"/>
      <c r="J392" s="41"/>
      <c r="K392" s="41"/>
      <c r="L392" s="41"/>
      <c r="M392" s="41"/>
      <c r="N392" s="41"/>
      <c r="O392" s="41"/>
      <c r="P392" s="41"/>
      <c r="Q392" s="1" t="s">
        <v>659</v>
      </c>
      <c r="R392" s="1" t="s">
        <v>652</v>
      </c>
      <c r="S392" s="41"/>
      <c r="T392" s="51"/>
      <c r="U392" s="41"/>
      <c r="V392" s="41"/>
    </row>
    <row r="393" spans="1:22" ht="38.25" customHeight="1" thickBot="1" x14ac:dyDescent="0.3">
      <c r="A393" s="41"/>
      <c r="B393" s="41"/>
      <c r="C393" s="41"/>
      <c r="D393" s="41"/>
      <c r="E393" s="41"/>
      <c r="F393" s="41"/>
      <c r="G393" s="41"/>
      <c r="H393" s="43"/>
      <c r="I393" s="41"/>
      <c r="J393" s="41"/>
      <c r="K393" s="41"/>
      <c r="L393" s="41"/>
      <c r="M393" s="41"/>
      <c r="N393" s="41"/>
      <c r="O393" s="41"/>
      <c r="P393" s="41"/>
      <c r="Q393" s="1" t="s">
        <v>659</v>
      </c>
      <c r="R393" s="1" t="s">
        <v>652</v>
      </c>
      <c r="S393" s="41"/>
      <c r="T393" s="51"/>
      <c r="U393" s="41"/>
      <c r="V393" s="41"/>
    </row>
    <row r="394" spans="1:22" ht="38.25" customHeight="1" thickBot="1" x14ac:dyDescent="0.3">
      <c r="A394" s="41"/>
      <c r="B394" s="41"/>
      <c r="C394" s="41"/>
      <c r="D394" s="41"/>
      <c r="E394" s="41"/>
      <c r="F394" s="41"/>
      <c r="G394" s="41"/>
      <c r="H394" s="43"/>
      <c r="I394" s="41"/>
      <c r="J394" s="41"/>
      <c r="K394" s="41"/>
      <c r="L394" s="41"/>
      <c r="M394" s="41"/>
      <c r="N394" s="41"/>
      <c r="O394" s="41"/>
      <c r="P394" s="41"/>
      <c r="Q394" s="1" t="s">
        <v>658</v>
      </c>
      <c r="R394" s="1" t="s">
        <v>657</v>
      </c>
      <c r="S394" s="41"/>
      <c r="T394" s="51"/>
      <c r="U394" s="41"/>
      <c r="V394" s="41"/>
    </row>
    <row r="395" spans="1:22" ht="38.25" customHeight="1" thickBot="1" x14ac:dyDescent="0.3">
      <c r="A395" s="41"/>
      <c r="B395" s="41"/>
      <c r="C395" s="41"/>
      <c r="D395" s="41"/>
      <c r="E395" s="41"/>
      <c r="F395" s="41"/>
      <c r="G395" s="41"/>
      <c r="H395" s="43"/>
      <c r="I395" s="41"/>
      <c r="J395" s="41"/>
      <c r="K395" s="41"/>
      <c r="L395" s="41"/>
      <c r="M395" s="42"/>
      <c r="N395" s="42"/>
      <c r="O395" s="42"/>
      <c r="P395" s="42"/>
      <c r="Q395" s="1" t="s">
        <v>656</v>
      </c>
      <c r="R395" s="1" t="s">
        <v>34</v>
      </c>
      <c r="S395" s="41"/>
      <c r="T395" s="51"/>
      <c r="U395" s="41"/>
      <c r="V395" s="41"/>
    </row>
    <row r="396" spans="1:22" ht="38.25" customHeight="1" thickBot="1" x14ac:dyDescent="0.3">
      <c r="A396" s="41"/>
      <c r="B396" s="41"/>
      <c r="C396" s="41"/>
      <c r="D396" s="41"/>
      <c r="E396" s="41"/>
      <c r="F396" s="41"/>
      <c r="G396" s="41"/>
      <c r="H396" s="43"/>
      <c r="I396" s="41"/>
      <c r="J396" s="41"/>
      <c r="K396" s="41"/>
      <c r="L396" s="41"/>
      <c r="M396" s="47" t="s">
        <v>655</v>
      </c>
      <c r="N396" s="47" t="s">
        <v>168</v>
      </c>
      <c r="O396" s="47" t="s">
        <v>650</v>
      </c>
      <c r="P396" s="47" t="s">
        <v>39</v>
      </c>
      <c r="Q396" s="1" t="s">
        <v>654</v>
      </c>
      <c r="R396" s="1" t="s">
        <v>648</v>
      </c>
      <c r="S396" s="41"/>
      <c r="T396" s="51"/>
      <c r="U396" s="41"/>
      <c r="V396" s="41"/>
    </row>
    <row r="397" spans="1:22" ht="38.25" customHeight="1" thickBot="1" x14ac:dyDescent="0.3">
      <c r="A397" s="41"/>
      <c r="B397" s="41"/>
      <c r="C397" s="41"/>
      <c r="D397" s="41"/>
      <c r="E397" s="41"/>
      <c r="F397" s="41"/>
      <c r="G397" s="41"/>
      <c r="H397" s="43"/>
      <c r="I397" s="41"/>
      <c r="J397" s="41"/>
      <c r="K397" s="41"/>
      <c r="L397" s="41"/>
      <c r="M397" s="41"/>
      <c r="N397" s="41"/>
      <c r="O397" s="41"/>
      <c r="P397" s="41"/>
      <c r="Q397" s="1" t="s">
        <v>647</v>
      </c>
      <c r="R397" s="1" t="s">
        <v>646</v>
      </c>
      <c r="S397" s="41"/>
      <c r="T397" s="51"/>
      <c r="U397" s="41"/>
      <c r="V397" s="41"/>
    </row>
    <row r="398" spans="1:22" ht="38.25" customHeight="1" thickBot="1" x14ac:dyDescent="0.3">
      <c r="A398" s="41"/>
      <c r="B398" s="41"/>
      <c r="C398" s="41"/>
      <c r="D398" s="41"/>
      <c r="E398" s="41"/>
      <c r="F398" s="41"/>
      <c r="G398" s="41"/>
      <c r="H398" s="43"/>
      <c r="I398" s="41"/>
      <c r="J398" s="41"/>
      <c r="K398" s="41"/>
      <c r="L398" s="41"/>
      <c r="M398" s="41"/>
      <c r="N398" s="41"/>
      <c r="O398" s="41"/>
      <c r="P398" s="41"/>
      <c r="Q398" s="1" t="s">
        <v>653</v>
      </c>
      <c r="R398" s="1" t="s">
        <v>652</v>
      </c>
      <c r="S398" s="41"/>
      <c r="T398" s="51"/>
      <c r="U398" s="41"/>
      <c r="V398" s="41"/>
    </row>
    <row r="399" spans="1:22" ht="38.25" customHeight="1" thickBot="1" x14ac:dyDescent="0.3">
      <c r="A399" s="41"/>
      <c r="B399" s="41"/>
      <c r="C399" s="41"/>
      <c r="D399" s="41"/>
      <c r="E399" s="41"/>
      <c r="F399" s="41"/>
      <c r="G399" s="41"/>
      <c r="H399" s="43"/>
      <c r="I399" s="41"/>
      <c r="J399" s="41"/>
      <c r="K399" s="41"/>
      <c r="L399" s="41"/>
      <c r="M399" s="42"/>
      <c r="N399" s="42"/>
      <c r="O399" s="42"/>
      <c r="P399" s="42"/>
      <c r="Q399" s="1" t="s">
        <v>645</v>
      </c>
      <c r="R399" s="1" t="s">
        <v>644</v>
      </c>
      <c r="S399" s="41"/>
      <c r="T399" s="51"/>
      <c r="U399" s="41"/>
      <c r="V399" s="41"/>
    </row>
    <row r="400" spans="1:22" ht="38.25" customHeight="1" thickBot="1" x14ac:dyDescent="0.3">
      <c r="A400" s="41"/>
      <c r="B400" s="41"/>
      <c r="C400" s="41"/>
      <c r="D400" s="41"/>
      <c r="E400" s="41"/>
      <c r="F400" s="41"/>
      <c r="G400" s="41"/>
      <c r="H400" s="43"/>
      <c r="I400" s="41"/>
      <c r="J400" s="41"/>
      <c r="K400" s="41"/>
      <c r="L400" s="41"/>
      <c r="M400" s="47" t="s">
        <v>651</v>
      </c>
      <c r="N400" s="47" t="s">
        <v>168</v>
      </c>
      <c r="O400" s="47" t="s">
        <v>650</v>
      </c>
      <c r="P400" s="47" t="s">
        <v>39</v>
      </c>
      <c r="Q400" s="1" t="s">
        <v>649</v>
      </c>
      <c r="R400" s="1" t="s">
        <v>648</v>
      </c>
      <c r="S400" s="41"/>
      <c r="T400" s="51"/>
      <c r="U400" s="41"/>
      <c r="V400" s="41"/>
    </row>
    <row r="401" spans="1:22" ht="38.25" customHeight="1" thickBot="1" x14ac:dyDescent="0.3">
      <c r="A401" s="41"/>
      <c r="B401" s="41"/>
      <c r="C401" s="41"/>
      <c r="D401" s="41"/>
      <c r="E401" s="41"/>
      <c r="F401" s="41"/>
      <c r="G401" s="41"/>
      <c r="H401" s="43"/>
      <c r="I401" s="41"/>
      <c r="J401" s="41"/>
      <c r="K401" s="41"/>
      <c r="L401" s="41"/>
      <c r="M401" s="41"/>
      <c r="N401" s="41"/>
      <c r="O401" s="41"/>
      <c r="P401" s="41"/>
      <c r="Q401" s="1" t="s">
        <v>647</v>
      </c>
      <c r="R401" s="1" t="s">
        <v>646</v>
      </c>
      <c r="S401" s="41"/>
      <c r="T401" s="51"/>
      <c r="U401" s="41"/>
      <c r="V401" s="41"/>
    </row>
    <row r="402" spans="1:22" ht="38.25" customHeight="1" thickBot="1" x14ac:dyDescent="0.3">
      <c r="A402" s="42"/>
      <c r="B402" s="42"/>
      <c r="C402" s="42"/>
      <c r="D402" s="42"/>
      <c r="E402" s="42"/>
      <c r="F402" s="42"/>
      <c r="G402" s="42"/>
      <c r="H402" s="44"/>
      <c r="I402" s="42"/>
      <c r="J402" s="42"/>
      <c r="K402" s="42"/>
      <c r="L402" s="42"/>
      <c r="M402" s="42"/>
      <c r="N402" s="42"/>
      <c r="O402" s="42"/>
      <c r="P402" s="42"/>
      <c r="Q402" s="1" t="s">
        <v>645</v>
      </c>
      <c r="R402" s="1" t="s">
        <v>644</v>
      </c>
      <c r="S402" s="42"/>
      <c r="T402" s="52"/>
      <c r="U402" s="42"/>
      <c r="V402" s="42"/>
    </row>
    <row r="403" spans="1:22" ht="38.25" customHeight="1" thickBot="1" x14ac:dyDescent="0.3">
      <c r="A403" s="47" t="s">
        <v>208</v>
      </c>
      <c r="B403" s="47">
        <v>746</v>
      </c>
      <c r="C403" s="47" t="s">
        <v>265</v>
      </c>
      <c r="D403" s="47" t="s">
        <v>251</v>
      </c>
      <c r="E403" s="47" t="s">
        <v>608</v>
      </c>
      <c r="F403" s="47" t="s">
        <v>95</v>
      </c>
      <c r="G403" s="47"/>
      <c r="H403" s="48" t="s">
        <v>643</v>
      </c>
      <c r="I403" s="47" t="s">
        <v>262</v>
      </c>
      <c r="J403" s="47" t="s">
        <v>261</v>
      </c>
      <c r="K403" s="47"/>
      <c r="L403" s="47">
        <v>0</v>
      </c>
      <c r="M403" s="47" t="s">
        <v>642</v>
      </c>
      <c r="N403" s="47" t="s">
        <v>564</v>
      </c>
      <c r="O403" s="47" t="s">
        <v>259</v>
      </c>
      <c r="P403" s="47" t="s">
        <v>24</v>
      </c>
      <c r="Q403" s="1" t="s">
        <v>641</v>
      </c>
      <c r="R403" s="1" t="s">
        <v>562</v>
      </c>
      <c r="S403" s="47" t="s">
        <v>259</v>
      </c>
      <c r="T403" s="49">
        <v>0</v>
      </c>
      <c r="U403" s="47">
        <v>-79</v>
      </c>
      <c r="V403" s="47"/>
    </row>
    <row r="404" spans="1:22" ht="38.25" customHeight="1" thickBot="1" x14ac:dyDescent="0.3">
      <c r="A404" s="41"/>
      <c r="B404" s="41"/>
      <c r="C404" s="41"/>
      <c r="D404" s="41"/>
      <c r="E404" s="41"/>
      <c r="F404" s="41"/>
      <c r="G404" s="41"/>
      <c r="H404" s="43"/>
      <c r="I404" s="41"/>
      <c r="J404" s="41"/>
      <c r="K404" s="41"/>
      <c r="L404" s="41"/>
      <c r="M404" s="41"/>
      <c r="N404" s="41"/>
      <c r="O404" s="41"/>
      <c r="P404" s="41"/>
      <c r="Q404" s="1" t="s">
        <v>640</v>
      </c>
      <c r="R404" s="1" t="s">
        <v>146</v>
      </c>
      <c r="S404" s="41"/>
      <c r="T404" s="45"/>
      <c r="U404" s="41"/>
      <c r="V404" s="41"/>
    </row>
    <row r="405" spans="1:22" ht="38.25" customHeight="1" thickBot="1" x14ac:dyDescent="0.3">
      <c r="A405" s="41"/>
      <c r="B405" s="41"/>
      <c r="C405" s="41"/>
      <c r="D405" s="41"/>
      <c r="E405" s="41"/>
      <c r="F405" s="41"/>
      <c r="G405" s="41"/>
      <c r="H405" s="43"/>
      <c r="I405" s="41"/>
      <c r="J405" s="41"/>
      <c r="K405" s="41"/>
      <c r="L405" s="41"/>
      <c r="M405" s="41"/>
      <c r="N405" s="41"/>
      <c r="O405" s="41"/>
      <c r="P405" s="41"/>
      <c r="Q405" s="1" t="s">
        <v>558</v>
      </c>
      <c r="R405" s="1" t="s">
        <v>557</v>
      </c>
      <c r="S405" s="41"/>
      <c r="T405" s="45"/>
      <c r="U405" s="41"/>
      <c r="V405" s="41"/>
    </row>
    <row r="406" spans="1:22" ht="38.25" customHeight="1" thickBot="1" x14ac:dyDescent="0.3">
      <c r="A406" s="41"/>
      <c r="B406" s="41"/>
      <c r="C406" s="41"/>
      <c r="D406" s="41"/>
      <c r="E406" s="41"/>
      <c r="F406" s="41"/>
      <c r="G406" s="41"/>
      <c r="H406" s="43"/>
      <c r="I406" s="41"/>
      <c r="J406" s="41"/>
      <c r="K406" s="41"/>
      <c r="L406" s="41"/>
      <c r="M406" s="41"/>
      <c r="N406" s="41"/>
      <c r="O406" s="41"/>
      <c r="P406" s="41"/>
      <c r="Q406" s="1" t="s">
        <v>556</v>
      </c>
      <c r="R406" s="1" t="s">
        <v>555</v>
      </c>
      <c r="S406" s="41"/>
      <c r="T406" s="45"/>
      <c r="U406" s="41"/>
      <c r="V406" s="41"/>
    </row>
    <row r="407" spans="1:22" ht="38.25" customHeight="1" thickBot="1" x14ac:dyDescent="0.3">
      <c r="A407" s="41"/>
      <c r="B407" s="41"/>
      <c r="C407" s="41"/>
      <c r="D407" s="41"/>
      <c r="E407" s="41"/>
      <c r="F407" s="41"/>
      <c r="G407" s="41"/>
      <c r="H407" s="43"/>
      <c r="I407" s="41"/>
      <c r="J407" s="41"/>
      <c r="K407" s="41"/>
      <c r="L407" s="41"/>
      <c r="M407" s="41"/>
      <c r="N407" s="41"/>
      <c r="O407" s="41"/>
      <c r="P407" s="41"/>
      <c r="Q407" s="1" t="s">
        <v>639</v>
      </c>
      <c r="R407" s="1" t="s">
        <v>249</v>
      </c>
      <c r="S407" s="41"/>
      <c r="T407" s="45"/>
      <c r="U407" s="41"/>
      <c r="V407" s="41"/>
    </row>
    <row r="408" spans="1:22" ht="38.25" customHeight="1" thickBot="1" x14ac:dyDescent="0.3">
      <c r="A408" s="41"/>
      <c r="B408" s="41"/>
      <c r="C408" s="41"/>
      <c r="D408" s="41"/>
      <c r="E408" s="41"/>
      <c r="F408" s="41"/>
      <c r="G408" s="41"/>
      <c r="H408" s="43"/>
      <c r="I408" s="41"/>
      <c r="J408" s="41"/>
      <c r="K408" s="41"/>
      <c r="L408" s="41"/>
      <c r="M408" s="41"/>
      <c r="N408" s="41"/>
      <c r="O408" s="41"/>
      <c r="P408" s="41"/>
      <c r="Q408" s="1" t="s">
        <v>638</v>
      </c>
      <c r="R408" s="1" t="s">
        <v>578</v>
      </c>
      <c r="S408" s="41"/>
      <c r="T408" s="45"/>
      <c r="U408" s="41"/>
      <c r="V408" s="41"/>
    </row>
    <row r="409" spans="1:22" ht="38.25" customHeight="1" thickBot="1" x14ac:dyDescent="0.3">
      <c r="A409" s="41"/>
      <c r="B409" s="41"/>
      <c r="C409" s="41"/>
      <c r="D409" s="41"/>
      <c r="E409" s="41"/>
      <c r="F409" s="41"/>
      <c r="G409" s="41"/>
      <c r="H409" s="43"/>
      <c r="I409" s="41"/>
      <c r="J409" s="41"/>
      <c r="K409" s="41"/>
      <c r="L409" s="41"/>
      <c r="M409" s="41"/>
      <c r="N409" s="41"/>
      <c r="O409" s="41"/>
      <c r="P409" s="41"/>
      <c r="Q409" s="1" t="s">
        <v>637</v>
      </c>
      <c r="R409" s="1" t="s">
        <v>247</v>
      </c>
      <c r="S409" s="41"/>
      <c r="T409" s="45"/>
      <c r="U409" s="41"/>
      <c r="V409" s="41"/>
    </row>
    <row r="410" spans="1:22" ht="38.25" customHeight="1" thickBot="1" x14ac:dyDescent="0.3">
      <c r="A410" s="41"/>
      <c r="B410" s="41"/>
      <c r="C410" s="41"/>
      <c r="D410" s="41"/>
      <c r="E410" s="41"/>
      <c r="F410" s="41"/>
      <c r="G410" s="41"/>
      <c r="H410" s="43"/>
      <c r="I410" s="41"/>
      <c r="J410" s="41"/>
      <c r="K410" s="41"/>
      <c r="L410" s="41"/>
      <c r="M410" s="42"/>
      <c r="N410" s="42"/>
      <c r="O410" s="42"/>
      <c r="P410" s="42"/>
      <c r="Q410" s="1" t="s">
        <v>636</v>
      </c>
      <c r="R410" s="1" t="s">
        <v>5</v>
      </c>
      <c r="S410" s="41"/>
      <c r="T410" s="45"/>
      <c r="U410" s="41"/>
      <c r="V410" s="41"/>
    </row>
    <row r="411" spans="1:22" ht="38.25" customHeight="1" thickBot="1" x14ac:dyDescent="0.3">
      <c r="A411" s="41"/>
      <c r="B411" s="41"/>
      <c r="C411" s="41"/>
      <c r="D411" s="41"/>
      <c r="E411" s="41"/>
      <c r="F411" s="41"/>
      <c r="G411" s="41"/>
      <c r="H411" s="43"/>
      <c r="I411" s="41"/>
      <c r="J411" s="41"/>
      <c r="K411" s="41"/>
      <c r="L411" s="41"/>
      <c r="M411" s="47" t="s">
        <v>635</v>
      </c>
      <c r="N411" s="47" t="s">
        <v>564</v>
      </c>
      <c r="O411" s="47" t="s">
        <v>259</v>
      </c>
      <c r="P411" s="47" t="s">
        <v>24</v>
      </c>
      <c r="Q411" s="1" t="s">
        <v>634</v>
      </c>
      <c r="R411" s="1" t="s">
        <v>562</v>
      </c>
      <c r="S411" s="41"/>
      <c r="T411" s="45"/>
      <c r="U411" s="41"/>
      <c r="V411" s="41"/>
    </row>
    <row r="412" spans="1:22" ht="38.25" customHeight="1" thickBot="1" x14ac:dyDescent="0.3">
      <c r="A412" s="41"/>
      <c r="B412" s="41"/>
      <c r="C412" s="41"/>
      <c r="D412" s="41"/>
      <c r="E412" s="41"/>
      <c r="F412" s="41"/>
      <c r="G412" s="41"/>
      <c r="H412" s="43"/>
      <c r="I412" s="41"/>
      <c r="J412" s="41"/>
      <c r="K412" s="41"/>
      <c r="L412" s="41"/>
      <c r="M412" s="41"/>
      <c r="N412" s="41"/>
      <c r="O412" s="41"/>
      <c r="P412" s="41"/>
      <c r="Q412" s="1" t="s">
        <v>633</v>
      </c>
      <c r="R412" s="1" t="s">
        <v>146</v>
      </c>
      <c r="S412" s="41"/>
      <c r="T412" s="45"/>
      <c r="U412" s="41"/>
      <c r="V412" s="41"/>
    </row>
    <row r="413" spans="1:22" ht="38.25" customHeight="1" thickBot="1" x14ac:dyDescent="0.3">
      <c r="A413" s="41"/>
      <c r="B413" s="41"/>
      <c r="C413" s="41"/>
      <c r="D413" s="41"/>
      <c r="E413" s="41"/>
      <c r="F413" s="41"/>
      <c r="G413" s="41"/>
      <c r="H413" s="43"/>
      <c r="I413" s="41"/>
      <c r="J413" s="41"/>
      <c r="K413" s="41"/>
      <c r="L413" s="41"/>
      <c r="M413" s="41"/>
      <c r="N413" s="41"/>
      <c r="O413" s="41"/>
      <c r="P413" s="41"/>
      <c r="Q413" s="1" t="s">
        <v>632</v>
      </c>
      <c r="R413" s="1" t="s">
        <v>580</v>
      </c>
      <c r="S413" s="41"/>
      <c r="T413" s="45"/>
      <c r="U413" s="41"/>
      <c r="V413" s="41"/>
    </row>
    <row r="414" spans="1:22" ht="38.25" customHeight="1" thickBot="1" x14ac:dyDescent="0.3">
      <c r="A414" s="41"/>
      <c r="B414" s="41"/>
      <c r="C414" s="41"/>
      <c r="D414" s="41"/>
      <c r="E414" s="41"/>
      <c r="F414" s="41"/>
      <c r="G414" s="41"/>
      <c r="H414" s="43"/>
      <c r="I414" s="41"/>
      <c r="J414" s="41"/>
      <c r="K414" s="41"/>
      <c r="L414" s="41"/>
      <c r="M414" s="41"/>
      <c r="N414" s="41"/>
      <c r="O414" s="41"/>
      <c r="P414" s="41"/>
      <c r="Q414" s="1" t="s">
        <v>631</v>
      </c>
      <c r="R414" s="1" t="s">
        <v>249</v>
      </c>
      <c r="S414" s="41"/>
      <c r="T414" s="45"/>
      <c r="U414" s="41"/>
      <c r="V414" s="41"/>
    </row>
    <row r="415" spans="1:22" ht="38.25" customHeight="1" thickBot="1" x14ac:dyDescent="0.3">
      <c r="A415" s="42"/>
      <c r="B415" s="42"/>
      <c r="C415" s="42"/>
      <c r="D415" s="42"/>
      <c r="E415" s="42"/>
      <c r="F415" s="42"/>
      <c r="G415" s="42"/>
      <c r="H415" s="44"/>
      <c r="I415" s="42"/>
      <c r="J415" s="42"/>
      <c r="K415" s="42"/>
      <c r="L415" s="42"/>
      <c r="M415" s="42"/>
      <c r="N415" s="42"/>
      <c r="O415" s="42"/>
      <c r="P415" s="42"/>
      <c r="Q415" s="1" t="s">
        <v>630</v>
      </c>
      <c r="R415" s="1" t="s">
        <v>5</v>
      </c>
      <c r="S415" s="42"/>
      <c r="T415" s="46"/>
      <c r="U415" s="42"/>
      <c r="V415" s="42"/>
    </row>
    <row r="416" spans="1:22" ht="38.25" customHeight="1" thickBot="1" x14ac:dyDescent="0.3">
      <c r="A416" s="47" t="s">
        <v>208</v>
      </c>
      <c r="B416" s="47">
        <v>747</v>
      </c>
      <c r="C416" s="47" t="s">
        <v>265</v>
      </c>
      <c r="D416" s="47" t="s">
        <v>251</v>
      </c>
      <c r="E416" s="47" t="s">
        <v>608</v>
      </c>
      <c r="F416" s="47" t="s">
        <v>95</v>
      </c>
      <c r="G416" s="47"/>
      <c r="H416" s="48" t="s">
        <v>629</v>
      </c>
      <c r="I416" s="47" t="s">
        <v>262</v>
      </c>
      <c r="J416" s="47" t="s">
        <v>261</v>
      </c>
      <c r="K416" s="47"/>
      <c r="L416" s="47">
        <v>0</v>
      </c>
      <c r="M416" s="47" t="s">
        <v>628</v>
      </c>
      <c r="N416" s="47" t="s">
        <v>251</v>
      </c>
      <c r="O416" s="47" t="s">
        <v>568</v>
      </c>
      <c r="P416" s="47" t="s">
        <v>39</v>
      </c>
      <c r="Q416" s="1" t="s">
        <v>627</v>
      </c>
      <c r="R416" s="1" t="s">
        <v>562</v>
      </c>
      <c r="S416" s="47" t="s">
        <v>259</v>
      </c>
      <c r="T416" s="50">
        <v>0.66666666666666696</v>
      </c>
      <c r="U416" s="47">
        <v>-79</v>
      </c>
      <c r="V416" s="47"/>
    </row>
    <row r="417" spans="1:22" ht="38.25" customHeight="1" thickBot="1" x14ac:dyDescent="0.3">
      <c r="A417" s="41"/>
      <c r="B417" s="41"/>
      <c r="C417" s="41"/>
      <c r="D417" s="41"/>
      <c r="E417" s="41"/>
      <c r="F417" s="41"/>
      <c r="G417" s="41"/>
      <c r="H417" s="43"/>
      <c r="I417" s="41"/>
      <c r="J417" s="41"/>
      <c r="K417" s="41"/>
      <c r="L417" s="41"/>
      <c r="M417" s="42"/>
      <c r="N417" s="42"/>
      <c r="O417" s="42"/>
      <c r="P417" s="42"/>
      <c r="Q417" s="1" t="s">
        <v>624</v>
      </c>
      <c r="R417" s="1" t="s">
        <v>620</v>
      </c>
      <c r="S417" s="41"/>
      <c r="T417" s="51"/>
      <c r="U417" s="41"/>
      <c r="V417" s="41"/>
    </row>
    <row r="418" spans="1:22" ht="38.25" customHeight="1" thickBot="1" x14ac:dyDescent="0.3">
      <c r="A418" s="41"/>
      <c r="B418" s="41"/>
      <c r="C418" s="41"/>
      <c r="D418" s="41"/>
      <c r="E418" s="41"/>
      <c r="F418" s="41"/>
      <c r="G418" s="41"/>
      <c r="H418" s="43"/>
      <c r="I418" s="41"/>
      <c r="J418" s="41"/>
      <c r="K418" s="41"/>
      <c r="L418" s="41"/>
      <c r="M418" s="47" t="s">
        <v>626</v>
      </c>
      <c r="N418" s="47" t="s">
        <v>251</v>
      </c>
      <c r="O418" s="47" t="s">
        <v>568</v>
      </c>
      <c r="P418" s="47" t="s">
        <v>39</v>
      </c>
      <c r="Q418" s="1" t="s">
        <v>625</v>
      </c>
      <c r="R418" s="1" t="s">
        <v>562</v>
      </c>
      <c r="S418" s="41"/>
      <c r="T418" s="51"/>
      <c r="U418" s="41"/>
      <c r="V418" s="41"/>
    </row>
    <row r="419" spans="1:22" ht="38.25" customHeight="1" thickBot="1" x14ac:dyDescent="0.3">
      <c r="A419" s="41"/>
      <c r="B419" s="41"/>
      <c r="C419" s="41"/>
      <c r="D419" s="41"/>
      <c r="E419" s="41"/>
      <c r="F419" s="41"/>
      <c r="G419" s="41"/>
      <c r="H419" s="43"/>
      <c r="I419" s="41"/>
      <c r="J419" s="41"/>
      <c r="K419" s="41"/>
      <c r="L419" s="41"/>
      <c r="M419" s="42"/>
      <c r="N419" s="42"/>
      <c r="O419" s="42"/>
      <c r="P419" s="42"/>
      <c r="Q419" s="1" t="s">
        <v>624</v>
      </c>
      <c r="R419" s="1" t="s">
        <v>620</v>
      </c>
      <c r="S419" s="41"/>
      <c r="T419" s="51"/>
      <c r="U419" s="41"/>
      <c r="V419" s="41"/>
    </row>
    <row r="420" spans="1:22" ht="38.25" customHeight="1" thickBot="1" x14ac:dyDescent="0.3">
      <c r="A420" s="41"/>
      <c r="B420" s="41"/>
      <c r="C420" s="41"/>
      <c r="D420" s="41"/>
      <c r="E420" s="41"/>
      <c r="F420" s="41"/>
      <c r="G420" s="41"/>
      <c r="H420" s="43"/>
      <c r="I420" s="41"/>
      <c r="J420" s="41"/>
      <c r="K420" s="41"/>
      <c r="L420" s="41"/>
      <c r="M420" s="47" t="s">
        <v>623</v>
      </c>
      <c r="N420" s="47" t="s">
        <v>251</v>
      </c>
      <c r="O420" s="47" t="s">
        <v>259</v>
      </c>
      <c r="P420" s="47" t="s">
        <v>24</v>
      </c>
      <c r="Q420" s="1" t="s">
        <v>622</v>
      </c>
      <c r="R420" s="1" t="s">
        <v>562</v>
      </c>
      <c r="S420" s="41"/>
      <c r="T420" s="51"/>
      <c r="U420" s="41"/>
      <c r="V420" s="41"/>
    </row>
    <row r="421" spans="1:22" ht="38.25" customHeight="1" thickBot="1" x14ac:dyDescent="0.3">
      <c r="A421" s="41"/>
      <c r="B421" s="41"/>
      <c r="C421" s="41"/>
      <c r="D421" s="41"/>
      <c r="E421" s="41"/>
      <c r="F421" s="41"/>
      <c r="G421" s="41"/>
      <c r="H421" s="43"/>
      <c r="I421" s="41"/>
      <c r="J421" s="41"/>
      <c r="K421" s="41"/>
      <c r="L421" s="41"/>
      <c r="M421" s="41"/>
      <c r="N421" s="41"/>
      <c r="O421" s="41"/>
      <c r="P421" s="41"/>
      <c r="Q421" s="1" t="s">
        <v>621</v>
      </c>
      <c r="R421" s="1" t="s">
        <v>620</v>
      </c>
      <c r="S421" s="41"/>
      <c r="T421" s="51"/>
      <c r="U421" s="41"/>
      <c r="V421" s="41"/>
    </row>
    <row r="422" spans="1:22" ht="38.25" customHeight="1" thickBot="1" x14ac:dyDescent="0.3">
      <c r="A422" s="41"/>
      <c r="B422" s="41"/>
      <c r="C422" s="41"/>
      <c r="D422" s="41"/>
      <c r="E422" s="41"/>
      <c r="F422" s="41"/>
      <c r="G422" s="41"/>
      <c r="H422" s="43"/>
      <c r="I422" s="41"/>
      <c r="J422" s="41"/>
      <c r="K422" s="41"/>
      <c r="L422" s="41"/>
      <c r="M422" s="41"/>
      <c r="N422" s="41"/>
      <c r="O422" s="41"/>
      <c r="P422" s="41"/>
      <c r="Q422" s="1" t="s">
        <v>619</v>
      </c>
      <c r="R422" s="1" t="s">
        <v>146</v>
      </c>
      <c r="S422" s="41"/>
      <c r="T422" s="51"/>
      <c r="U422" s="41"/>
      <c r="V422" s="41"/>
    </row>
    <row r="423" spans="1:22" ht="38.25" customHeight="1" thickBot="1" x14ac:dyDescent="0.3">
      <c r="A423" s="41"/>
      <c r="B423" s="41"/>
      <c r="C423" s="41"/>
      <c r="D423" s="41"/>
      <c r="E423" s="41"/>
      <c r="F423" s="41"/>
      <c r="G423" s="41"/>
      <c r="H423" s="43"/>
      <c r="I423" s="41"/>
      <c r="J423" s="41"/>
      <c r="K423" s="41"/>
      <c r="L423" s="41"/>
      <c r="M423" s="41"/>
      <c r="N423" s="41"/>
      <c r="O423" s="41"/>
      <c r="P423" s="41"/>
      <c r="Q423" s="1" t="s">
        <v>618</v>
      </c>
      <c r="R423" s="1" t="s">
        <v>146</v>
      </c>
      <c r="S423" s="41"/>
      <c r="T423" s="51"/>
      <c r="U423" s="41"/>
      <c r="V423" s="41"/>
    </row>
    <row r="424" spans="1:22" ht="38.25" customHeight="1" thickBot="1" x14ac:dyDescent="0.3">
      <c r="A424" s="41"/>
      <c r="B424" s="41"/>
      <c r="C424" s="41"/>
      <c r="D424" s="41"/>
      <c r="E424" s="41"/>
      <c r="F424" s="41"/>
      <c r="G424" s="41"/>
      <c r="H424" s="43"/>
      <c r="I424" s="41"/>
      <c r="J424" s="41"/>
      <c r="K424" s="41"/>
      <c r="L424" s="41"/>
      <c r="M424" s="41"/>
      <c r="N424" s="41"/>
      <c r="O424" s="41"/>
      <c r="P424" s="41"/>
      <c r="Q424" s="1" t="s">
        <v>617</v>
      </c>
      <c r="R424" s="1" t="s">
        <v>616</v>
      </c>
      <c r="S424" s="41"/>
      <c r="T424" s="51"/>
      <c r="U424" s="41"/>
      <c r="V424" s="41"/>
    </row>
    <row r="425" spans="1:22" ht="38.25" customHeight="1" thickBot="1" x14ac:dyDescent="0.3">
      <c r="A425" s="41"/>
      <c r="B425" s="41"/>
      <c r="C425" s="41"/>
      <c r="D425" s="41"/>
      <c r="E425" s="41"/>
      <c r="F425" s="41"/>
      <c r="G425" s="41"/>
      <c r="H425" s="43"/>
      <c r="I425" s="41"/>
      <c r="J425" s="41"/>
      <c r="K425" s="41"/>
      <c r="L425" s="41"/>
      <c r="M425" s="41"/>
      <c r="N425" s="41"/>
      <c r="O425" s="41"/>
      <c r="P425" s="41"/>
      <c r="Q425" s="1" t="s">
        <v>615</v>
      </c>
      <c r="R425" s="1" t="s">
        <v>614</v>
      </c>
      <c r="S425" s="41"/>
      <c r="T425" s="51"/>
      <c r="U425" s="41"/>
      <c r="V425" s="41"/>
    </row>
    <row r="426" spans="1:22" ht="38.25" customHeight="1" thickBot="1" x14ac:dyDescent="0.3">
      <c r="A426" s="41"/>
      <c r="B426" s="41"/>
      <c r="C426" s="41"/>
      <c r="D426" s="41"/>
      <c r="E426" s="41"/>
      <c r="F426" s="41"/>
      <c r="G426" s="41"/>
      <c r="H426" s="43"/>
      <c r="I426" s="41"/>
      <c r="J426" s="41"/>
      <c r="K426" s="41"/>
      <c r="L426" s="41"/>
      <c r="M426" s="41"/>
      <c r="N426" s="41"/>
      <c r="O426" s="41"/>
      <c r="P426" s="41"/>
      <c r="Q426" s="1" t="s">
        <v>613</v>
      </c>
      <c r="R426" s="1" t="s">
        <v>580</v>
      </c>
      <c r="S426" s="41"/>
      <c r="T426" s="51"/>
      <c r="U426" s="41"/>
      <c r="V426" s="41"/>
    </row>
    <row r="427" spans="1:22" ht="38.25" customHeight="1" thickBot="1" x14ac:dyDescent="0.3">
      <c r="A427" s="41"/>
      <c r="B427" s="41"/>
      <c r="C427" s="41"/>
      <c r="D427" s="41"/>
      <c r="E427" s="41"/>
      <c r="F427" s="41"/>
      <c r="G427" s="41"/>
      <c r="H427" s="43"/>
      <c r="I427" s="41"/>
      <c r="J427" s="41"/>
      <c r="K427" s="41"/>
      <c r="L427" s="41"/>
      <c r="M427" s="41"/>
      <c r="N427" s="41"/>
      <c r="O427" s="41"/>
      <c r="P427" s="41"/>
      <c r="Q427" s="1" t="s">
        <v>558</v>
      </c>
      <c r="R427" s="1" t="s">
        <v>557</v>
      </c>
      <c r="S427" s="41"/>
      <c r="T427" s="51"/>
      <c r="U427" s="41"/>
      <c r="V427" s="41"/>
    </row>
    <row r="428" spans="1:22" ht="38.25" customHeight="1" thickBot="1" x14ac:dyDescent="0.3">
      <c r="A428" s="41"/>
      <c r="B428" s="41"/>
      <c r="C428" s="41"/>
      <c r="D428" s="41"/>
      <c r="E428" s="41"/>
      <c r="F428" s="41"/>
      <c r="G428" s="41"/>
      <c r="H428" s="43"/>
      <c r="I428" s="41"/>
      <c r="J428" s="41"/>
      <c r="K428" s="41"/>
      <c r="L428" s="41"/>
      <c r="M428" s="41"/>
      <c r="N428" s="41"/>
      <c r="O428" s="41"/>
      <c r="P428" s="41"/>
      <c r="Q428" s="1" t="s">
        <v>556</v>
      </c>
      <c r="R428" s="1" t="s">
        <v>555</v>
      </c>
      <c r="S428" s="41"/>
      <c r="T428" s="51"/>
      <c r="U428" s="41"/>
      <c r="V428" s="41"/>
    </row>
    <row r="429" spans="1:22" ht="38.25" customHeight="1" thickBot="1" x14ac:dyDescent="0.3">
      <c r="A429" s="41"/>
      <c r="B429" s="41"/>
      <c r="C429" s="41"/>
      <c r="D429" s="41"/>
      <c r="E429" s="41"/>
      <c r="F429" s="41"/>
      <c r="G429" s="41"/>
      <c r="H429" s="43"/>
      <c r="I429" s="41"/>
      <c r="J429" s="41"/>
      <c r="K429" s="41"/>
      <c r="L429" s="41"/>
      <c r="M429" s="41"/>
      <c r="N429" s="41"/>
      <c r="O429" s="41"/>
      <c r="P429" s="41"/>
      <c r="Q429" s="1" t="s">
        <v>612</v>
      </c>
      <c r="R429" s="1" t="s">
        <v>249</v>
      </c>
      <c r="S429" s="41"/>
      <c r="T429" s="51"/>
      <c r="U429" s="41"/>
      <c r="V429" s="41"/>
    </row>
    <row r="430" spans="1:22" ht="38.25" customHeight="1" thickBot="1" x14ac:dyDescent="0.3">
      <c r="A430" s="41"/>
      <c r="B430" s="41"/>
      <c r="C430" s="41"/>
      <c r="D430" s="41"/>
      <c r="E430" s="41"/>
      <c r="F430" s="41"/>
      <c r="G430" s="41"/>
      <c r="H430" s="43"/>
      <c r="I430" s="41"/>
      <c r="J430" s="41"/>
      <c r="K430" s="41"/>
      <c r="L430" s="41"/>
      <c r="M430" s="41"/>
      <c r="N430" s="41"/>
      <c r="O430" s="41"/>
      <c r="P430" s="41"/>
      <c r="Q430" s="1" t="s">
        <v>611</v>
      </c>
      <c r="R430" s="1" t="s">
        <v>578</v>
      </c>
      <c r="S430" s="41"/>
      <c r="T430" s="51"/>
      <c r="U430" s="41"/>
      <c r="V430" s="41"/>
    </row>
    <row r="431" spans="1:22" ht="38.25" customHeight="1" thickBot="1" x14ac:dyDescent="0.3">
      <c r="A431" s="41"/>
      <c r="B431" s="41"/>
      <c r="C431" s="41"/>
      <c r="D431" s="41"/>
      <c r="E431" s="41"/>
      <c r="F431" s="41"/>
      <c r="G431" s="41"/>
      <c r="H431" s="43"/>
      <c r="I431" s="41"/>
      <c r="J431" s="41"/>
      <c r="K431" s="41"/>
      <c r="L431" s="41"/>
      <c r="M431" s="41"/>
      <c r="N431" s="41"/>
      <c r="O431" s="41"/>
      <c r="P431" s="41"/>
      <c r="Q431" s="1" t="s">
        <v>610</v>
      </c>
      <c r="R431" s="1" t="s">
        <v>5</v>
      </c>
      <c r="S431" s="41"/>
      <c r="T431" s="51"/>
      <c r="U431" s="41"/>
      <c r="V431" s="41"/>
    </row>
    <row r="432" spans="1:22" ht="38.25" customHeight="1" thickBot="1" x14ac:dyDescent="0.3">
      <c r="A432" s="42"/>
      <c r="B432" s="42"/>
      <c r="C432" s="42"/>
      <c r="D432" s="42"/>
      <c r="E432" s="42"/>
      <c r="F432" s="42"/>
      <c r="G432" s="42"/>
      <c r="H432" s="44"/>
      <c r="I432" s="42"/>
      <c r="J432" s="42"/>
      <c r="K432" s="42"/>
      <c r="L432" s="42"/>
      <c r="M432" s="42"/>
      <c r="N432" s="42"/>
      <c r="O432" s="42"/>
      <c r="P432" s="42"/>
      <c r="Q432" s="1" t="s">
        <v>609</v>
      </c>
      <c r="R432" s="1" t="s">
        <v>22</v>
      </c>
      <c r="S432" s="42"/>
      <c r="T432" s="52"/>
      <c r="U432" s="42"/>
      <c r="V432" s="42"/>
    </row>
    <row r="433" spans="1:22" ht="38.25" customHeight="1" thickBot="1" x14ac:dyDescent="0.3">
      <c r="A433" s="47" t="s">
        <v>208</v>
      </c>
      <c r="B433" s="47">
        <v>748</v>
      </c>
      <c r="C433" s="47" t="s">
        <v>265</v>
      </c>
      <c r="D433" s="47" t="s">
        <v>251</v>
      </c>
      <c r="E433" s="47" t="s">
        <v>608</v>
      </c>
      <c r="F433" s="47" t="s">
        <v>95</v>
      </c>
      <c r="G433" s="47"/>
      <c r="H433" s="48" t="s">
        <v>607</v>
      </c>
      <c r="I433" s="47" t="s">
        <v>262</v>
      </c>
      <c r="J433" s="47" t="s">
        <v>261</v>
      </c>
      <c r="K433" s="47"/>
      <c r="L433" s="47">
        <v>0</v>
      </c>
      <c r="M433" s="47" t="s">
        <v>606</v>
      </c>
      <c r="N433" s="47" t="s">
        <v>251</v>
      </c>
      <c r="O433" s="47" t="s">
        <v>259</v>
      </c>
      <c r="P433" s="47" t="s">
        <v>24</v>
      </c>
      <c r="Q433" s="1" t="s">
        <v>605</v>
      </c>
      <c r="R433" s="1" t="s">
        <v>562</v>
      </c>
      <c r="S433" s="47" t="s">
        <v>259</v>
      </c>
      <c r="T433" s="49">
        <v>0</v>
      </c>
      <c r="U433" s="47">
        <v>-79</v>
      </c>
      <c r="V433" s="47"/>
    </row>
    <row r="434" spans="1:22" ht="38.25" customHeight="1" thickBot="1" x14ac:dyDescent="0.3">
      <c r="A434" s="41"/>
      <c r="B434" s="41"/>
      <c r="C434" s="41"/>
      <c r="D434" s="41"/>
      <c r="E434" s="41"/>
      <c r="F434" s="41"/>
      <c r="G434" s="41"/>
      <c r="H434" s="43"/>
      <c r="I434" s="41"/>
      <c r="J434" s="41"/>
      <c r="K434" s="41"/>
      <c r="L434" s="41"/>
      <c r="M434" s="41"/>
      <c r="N434" s="41"/>
      <c r="O434" s="41"/>
      <c r="P434" s="41"/>
      <c r="Q434" s="1" t="s">
        <v>604</v>
      </c>
      <c r="R434" s="1" t="s">
        <v>146</v>
      </c>
      <c r="S434" s="41"/>
      <c r="T434" s="45"/>
      <c r="U434" s="41"/>
      <c r="V434" s="41"/>
    </row>
    <row r="435" spans="1:22" ht="38.25" customHeight="1" thickBot="1" x14ac:dyDescent="0.3">
      <c r="A435" s="41"/>
      <c r="B435" s="41"/>
      <c r="C435" s="41"/>
      <c r="D435" s="41"/>
      <c r="E435" s="41"/>
      <c r="F435" s="41"/>
      <c r="G435" s="41"/>
      <c r="H435" s="43"/>
      <c r="I435" s="41"/>
      <c r="J435" s="41"/>
      <c r="K435" s="41"/>
      <c r="L435" s="41"/>
      <c r="M435" s="41"/>
      <c r="N435" s="41"/>
      <c r="O435" s="41"/>
      <c r="P435" s="41"/>
      <c r="Q435" s="1" t="s">
        <v>603</v>
      </c>
      <c r="R435" s="1" t="s">
        <v>580</v>
      </c>
      <c r="S435" s="41"/>
      <c r="T435" s="45"/>
      <c r="U435" s="41"/>
      <c r="V435" s="41"/>
    </row>
    <row r="436" spans="1:22" ht="38.25" customHeight="1" thickBot="1" x14ac:dyDescent="0.3">
      <c r="A436" s="41"/>
      <c r="B436" s="41"/>
      <c r="C436" s="41"/>
      <c r="D436" s="41"/>
      <c r="E436" s="41"/>
      <c r="F436" s="41"/>
      <c r="G436" s="41"/>
      <c r="H436" s="43"/>
      <c r="I436" s="41"/>
      <c r="J436" s="41"/>
      <c r="K436" s="41"/>
      <c r="L436" s="41"/>
      <c r="M436" s="41"/>
      <c r="N436" s="41"/>
      <c r="O436" s="41"/>
      <c r="P436" s="41"/>
      <c r="Q436" s="1" t="s">
        <v>558</v>
      </c>
      <c r="R436" s="1" t="s">
        <v>557</v>
      </c>
      <c r="S436" s="41"/>
      <c r="T436" s="45"/>
      <c r="U436" s="41"/>
      <c r="V436" s="41"/>
    </row>
    <row r="437" spans="1:22" ht="38.25" customHeight="1" thickBot="1" x14ac:dyDescent="0.3">
      <c r="A437" s="41"/>
      <c r="B437" s="41"/>
      <c r="C437" s="41"/>
      <c r="D437" s="41"/>
      <c r="E437" s="41"/>
      <c r="F437" s="41"/>
      <c r="G437" s="41"/>
      <c r="H437" s="43"/>
      <c r="I437" s="41"/>
      <c r="J437" s="41"/>
      <c r="K437" s="41"/>
      <c r="L437" s="41"/>
      <c r="M437" s="41"/>
      <c r="N437" s="41"/>
      <c r="O437" s="41"/>
      <c r="P437" s="41"/>
      <c r="Q437" s="1" t="s">
        <v>556</v>
      </c>
      <c r="R437" s="1" t="s">
        <v>555</v>
      </c>
      <c r="S437" s="41"/>
      <c r="T437" s="45"/>
      <c r="U437" s="41"/>
      <c r="V437" s="41"/>
    </row>
    <row r="438" spans="1:22" ht="38.25" customHeight="1" thickBot="1" x14ac:dyDescent="0.3">
      <c r="A438" s="41"/>
      <c r="B438" s="41"/>
      <c r="C438" s="41"/>
      <c r="D438" s="41"/>
      <c r="E438" s="41"/>
      <c r="F438" s="41"/>
      <c r="G438" s="41"/>
      <c r="H438" s="43"/>
      <c r="I438" s="41"/>
      <c r="J438" s="41"/>
      <c r="K438" s="41"/>
      <c r="L438" s="41"/>
      <c r="M438" s="41"/>
      <c r="N438" s="41"/>
      <c r="O438" s="41"/>
      <c r="P438" s="41"/>
      <c r="Q438" s="1" t="s">
        <v>602</v>
      </c>
      <c r="R438" s="1" t="s">
        <v>249</v>
      </c>
      <c r="S438" s="41"/>
      <c r="T438" s="45"/>
      <c r="U438" s="41"/>
      <c r="V438" s="41"/>
    </row>
    <row r="439" spans="1:22" ht="38.25" customHeight="1" thickBot="1" x14ac:dyDescent="0.3">
      <c r="A439" s="41"/>
      <c r="B439" s="41"/>
      <c r="C439" s="41"/>
      <c r="D439" s="41"/>
      <c r="E439" s="41"/>
      <c r="F439" s="41"/>
      <c r="G439" s="41"/>
      <c r="H439" s="43"/>
      <c r="I439" s="41"/>
      <c r="J439" s="41"/>
      <c r="K439" s="41"/>
      <c r="L439" s="41"/>
      <c r="M439" s="41"/>
      <c r="N439" s="41"/>
      <c r="O439" s="41"/>
      <c r="P439" s="41"/>
      <c r="Q439" s="1" t="s">
        <v>601</v>
      </c>
      <c r="R439" s="1" t="s">
        <v>578</v>
      </c>
      <c r="S439" s="41"/>
      <c r="T439" s="45"/>
      <c r="U439" s="41"/>
      <c r="V439" s="41"/>
    </row>
    <row r="440" spans="1:22" ht="38.25" customHeight="1" thickBot="1" x14ac:dyDescent="0.3">
      <c r="A440" s="41"/>
      <c r="B440" s="41"/>
      <c r="C440" s="41"/>
      <c r="D440" s="41"/>
      <c r="E440" s="41"/>
      <c r="F440" s="41"/>
      <c r="G440" s="41"/>
      <c r="H440" s="43"/>
      <c r="I440" s="41"/>
      <c r="J440" s="41"/>
      <c r="K440" s="41"/>
      <c r="L440" s="41"/>
      <c r="M440" s="41"/>
      <c r="N440" s="41"/>
      <c r="O440" s="41"/>
      <c r="P440" s="41"/>
      <c r="Q440" s="1" t="s">
        <v>600</v>
      </c>
      <c r="R440" s="1" t="s">
        <v>5</v>
      </c>
      <c r="S440" s="41"/>
      <c r="T440" s="45"/>
      <c r="U440" s="41"/>
      <c r="V440" s="41"/>
    </row>
    <row r="441" spans="1:22" ht="38.25" customHeight="1" thickBot="1" x14ac:dyDescent="0.3">
      <c r="A441" s="42"/>
      <c r="B441" s="42"/>
      <c r="C441" s="42"/>
      <c r="D441" s="42"/>
      <c r="E441" s="42"/>
      <c r="F441" s="42"/>
      <c r="G441" s="42"/>
      <c r="H441" s="44"/>
      <c r="I441" s="42"/>
      <c r="J441" s="42"/>
      <c r="K441" s="42"/>
      <c r="L441" s="42"/>
      <c r="M441" s="42"/>
      <c r="N441" s="42"/>
      <c r="O441" s="42"/>
      <c r="P441" s="42"/>
      <c r="Q441" s="1" t="s">
        <v>599</v>
      </c>
      <c r="R441" s="1" t="s">
        <v>22</v>
      </c>
      <c r="S441" s="42"/>
      <c r="T441" s="46"/>
      <c r="U441" s="42"/>
      <c r="V441" s="42"/>
    </row>
    <row r="442" spans="1:22" ht="38.25" customHeight="1" thickBot="1" x14ac:dyDescent="0.3">
      <c r="A442" s="47" t="s">
        <v>208</v>
      </c>
      <c r="B442" s="47">
        <v>753</v>
      </c>
      <c r="C442" s="47" t="s">
        <v>265</v>
      </c>
      <c r="D442" s="47" t="s">
        <v>564</v>
      </c>
      <c r="E442" s="47" t="s">
        <v>577</v>
      </c>
      <c r="F442" s="47" t="s">
        <v>95</v>
      </c>
      <c r="G442" s="47"/>
      <c r="H442" s="48" t="s">
        <v>598</v>
      </c>
      <c r="I442" s="47" t="s">
        <v>575</v>
      </c>
      <c r="J442" s="47" t="s">
        <v>261</v>
      </c>
      <c r="K442" s="47"/>
      <c r="L442" s="47">
        <v>0</v>
      </c>
      <c r="M442" s="47" t="s">
        <v>597</v>
      </c>
      <c r="N442" s="47" t="s">
        <v>564</v>
      </c>
      <c r="O442" s="47" t="s">
        <v>259</v>
      </c>
      <c r="P442" s="47" t="s">
        <v>24</v>
      </c>
      <c r="Q442" s="1" t="s">
        <v>596</v>
      </c>
      <c r="R442" s="1" t="s">
        <v>562</v>
      </c>
      <c r="S442" s="47" t="s">
        <v>259</v>
      </c>
      <c r="T442" s="49">
        <v>0</v>
      </c>
      <c r="U442" s="47">
        <v>-79</v>
      </c>
      <c r="V442" s="47"/>
    </row>
    <row r="443" spans="1:22" ht="38.25" customHeight="1" thickBot="1" x14ac:dyDescent="0.3">
      <c r="A443" s="41"/>
      <c r="B443" s="41"/>
      <c r="C443" s="41"/>
      <c r="D443" s="41"/>
      <c r="E443" s="41"/>
      <c r="F443" s="41"/>
      <c r="G443" s="41"/>
      <c r="H443" s="43"/>
      <c r="I443" s="41"/>
      <c r="J443" s="41"/>
      <c r="K443" s="41"/>
      <c r="L443" s="41"/>
      <c r="M443" s="41"/>
      <c r="N443" s="41"/>
      <c r="O443" s="41"/>
      <c r="P443" s="41"/>
      <c r="Q443" s="1" t="s">
        <v>595</v>
      </c>
      <c r="R443" s="1" t="s">
        <v>146</v>
      </c>
      <c r="S443" s="41"/>
      <c r="T443" s="45"/>
      <c r="U443" s="41"/>
      <c r="V443" s="41"/>
    </row>
    <row r="444" spans="1:22" ht="38.25" customHeight="1" thickBot="1" x14ac:dyDescent="0.3">
      <c r="A444" s="41"/>
      <c r="B444" s="41"/>
      <c r="C444" s="41"/>
      <c r="D444" s="41"/>
      <c r="E444" s="41"/>
      <c r="F444" s="41"/>
      <c r="G444" s="41"/>
      <c r="H444" s="43"/>
      <c r="I444" s="41"/>
      <c r="J444" s="41"/>
      <c r="K444" s="41"/>
      <c r="L444" s="41"/>
      <c r="M444" s="41"/>
      <c r="N444" s="41"/>
      <c r="O444" s="41"/>
      <c r="P444" s="41"/>
      <c r="Q444" s="1" t="s">
        <v>594</v>
      </c>
      <c r="R444" s="1" t="s">
        <v>580</v>
      </c>
      <c r="S444" s="41"/>
      <c r="T444" s="45"/>
      <c r="U444" s="41"/>
      <c r="V444" s="41"/>
    </row>
    <row r="445" spans="1:22" ht="38.25" customHeight="1" thickBot="1" x14ac:dyDescent="0.3">
      <c r="A445" s="41"/>
      <c r="B445" s="41"/>
      <c r="C445" s="41"/>
      <c r="D445" s="41"/>
      <c r="E445" s="41"/>
      <c r="F445" s="41"/>
      <c r="G445" s="41"/>
      <c r="H445" s="43"/>
      <c r="I445" s="41"/>
      <c r="J445" s="41"/>
      <c r="K445" s="41"/>
      <c r="L445" s="41"/>
      <c r="M445" s="41"/>
      <c r="N445" s="41"/>
      <c r="O445" s="41"/>
      <c r="P445" s="41"/>
      <c r="Q445" s="1" t="s">
        <v>558</v>
      </c>
      <c r="R445" s="1" t="s">
        <v>557</v>
      </c>
      <c r="S445" s="41"/>
      <c r="T445" s="45"/>
      <c r="U445" s="41"/>
      <c r="V445" s="41"/>
    </row>
    <row r="446" spans="1:22" ht="38.25" customHeight="1" thickBot="1" x14ac:dyDescent="0.3">
      <c r="A446" s="41"/>
      <c r="B446" s="41"/>
      <c r="C446" s="41"/>
      <c r="D446" s="41"/>
      <c r="E446" s="41"/>
      <c r="F446" s="41"/>
      <c r="G446" s="41"/>
      <c r="H446" s="43"/>
      <c r="I446" s="41"/>
      <c r="J446" s="41"/>
      <c r="K446" s="41"/>
      <c r="L446" s="41"/>
      <c r="M446" s="41"/>
      <c r="N446" s="41"/>
      <c r="O446" s="41"/>
      <c r="P446" s="41"/>
      <c r="Q446" s="1" t="s">
        <v>556</v>
      </c>
      <c r="R446" s="1" t="s">
        <v>555</v>
      </c>
      <c r="S446" s="41"/>
      <c r="T446" s="45"/>
      <c r="U446" s="41"/>
      <c r="V446" s="41"/>
    </row>
    <row r="447" spans="1:22" ht="38.25" customHeight="1" thickBot="1" x14ac:dyDescent="0.3">
      <c r="A447" s="41"/>
      <c r="B447" s="41"/>
      <c r="C447" s="41"/>
      <c r="D447" s="41"/>
      <c r="E447" s="41"/>
      <c r="F447" s="41"/>
      <c r="G447" s="41"/>
      <c r="H447" s="43"/>
      <c r="I447" s="41"/>
      <c r="J447" s="41"/>
      <c r="K447" s="41"/>
      <c r="L447" s="41"/>
      <c r="M447" s="41"/>
      <c r="N447" s="41"/>
      <c r="O447" s="41"/>
      <c r="P447" s="41"/>
      <c r="Q447" s="1" t="s">
        <v>593</v>
      </c>
      <c r="R447" s="1" t="s">
        <v>5</v>
      </c>
      <c r="S447" s="41"/>
      <c r="T447" s="45"/>
      <c r="U447" s="41"/>
      <c r="V447" s="41"/>
    </row>
    <row r="448" spans="1:22" ht="38.25" customHeight="1" thickBot="1" x14ac:dyDescent="0.3">
      <c r="A448" s="42"/>
      <c r="B448" s="42"/>
      <c r="C448" s="42"/>
      <c r="D448" s="42"/>
      <c r="E448" s="42"/>
      <c r="F448" s="42"/>
      <c r="G448" s="42"/>
      <c r="H448" s="44"/>
      <c r="I448" s="42"/>
      <c r="J448" s="42"/>
      <c r="K448" s="42"/>
      <c r="L448" s="42"/>
      <c r="M448" s="42"/>
      <c r="N448" s="42"/>
      <c r="O448" s="42"/>
      <c r="P448" s="42"/>
      <c r="Q448" s="1" t="s">
        <v>592</v>
      </c>
      <c r="R448" s="1" t="s">
        <v>22</v>
      </c>
      <c r="S448" s="42"/>
      <c r="T448" s="46"/>
      <c r="U448" s="42"/>
      <c r="V448" s="42"/>
    </row>
    <row r="449" spans="1:22" ht="38.25" customHeight="1" thickBot="1" x14ac:dyDescent="0.3">
      <c r="A449" s="47" t="s">
        <v>208</v>
      </c>
      <c r="B449" s="47">
        <v>754</v>
      </c>
      <c r="C449" s="47" t="s">
        <v>265</v>
      </c>
      <c r="D449" s="47" t="s">
        <v>251</v>
      </c>
      <c r="E449" s="47" t="s">
        <v>577</v>
      </c>
      <c r="F449" s="47" t="s">
        <v>95</v>
      </c>
      <c r="G449" s="47"/>
      <c r="H449" s="48" t="s">
        <v>591</v>
      </c>
      <c r="I449" s="47" t="s">
        <v>262</v>
      </c>
      <c r="J449" s="47" t="s">
        <v>261</v>
      </c>
      <c r="K449" s="47"/>
      <c r="L449" s="47">
        <v>0</v>
      </c>
      <c r="M449" s="47" t="s">
        <v>590</v>
      </c>
      <c r="N449" s="47" t="s">
        <v>251</v>
      </c>
      <c r="O449" s="47" t="s">
        <v>259</v>
      </c>
      <c r="P449" s="47" t="s">
        <v>24</v>
      </c>
      <c r="Q449" s="1" t="s">
        <v>589</v>
      </c>
      <c r="R449" s="1" t="s">
        <v>562</v>
      </c>
      <c r="S449" s="47" t="s">
        <v>259</v>
      </c>
      <c r="T449" s="49">
        <v>0.5</v>
      </c>
      <c r="U449" s="47">
        <v>-79</v>
      </c>
      <c r="V449" s="47"/>
    </row>
    <row r="450" spans="1:22" ht="38.25" customHeight="1" thickBot="1" x14ac:dyDescent="0.3">
      <c r="A450" s="41"/>
      <c r="B450" s="41"/>
      <c r="C450" s="41"/>
      <c r="D450" s="41"/>
      <c r="E450" s="41"/>
      <c r="F450" s="41"/>
      <c r="G450" s="41"/>
      <c r="H450" s="43"/>
      <c r="I450" s="41"/>
      <c r="J450" s="41"/>
      <c r="K450" s="41"/>
      <c r="L450" s="41"/>
      <c r="M450" s="41"/>
      <c r="N450" s="41"/>
      <c r="O450" s="41"/>
      <c r="P450" s="41"/>
      <c r="Q450" s="1" t="s">
        <v>588</v>
      </c>
      <c r="R450" s="1" t="s">
        <v>146</v>
      </c>
      <c r="S450" s="41"/>
      <c r="T450" s="45"/>
      <c r="U450" s="41"/>
      <c r="V450" s="41"/>
    </row>
    <row r="451" spans="1:22" ht="38.25" customHeight="1" thickBot="1" x14ac:dyDescent="0.3">
      <c r="A451" s="41"/>
      <c r="B451" s="41"/>
      <c r="C451" s="41"/>
      <c r="D451" s="41"/>
      <c r="E451" s="41"/>
      <c r="F451" s="41"/>
      <c r="G451" s="41"/>
      <c r="H451" s="43"/>
      <c r="I451" s="41"/>
      <c r="J451" s="41"/>
      <c r="K451" s="41"/>
      <c r="L451" s="41"/>
      <c r="M451" s="41"/>
      <c r="N451" s="41"/>
      <c r="O451" s="41"/>
      <c r="P451" s="41"/>
      <c r="Q451" s="1" t="s">
        <v>587</v>
      </c>
      <c r="R451" s="1" t="s">
        <v>580</v>
      </c>
      <c r="S451" s="41"/>
      <c r="T451" s="45"/>
      <c r="U451" s="41"/>
      <c r="V451" s="41"/>
    </row>
    <row r="452" spans="1:22" ht="38.25" customHeight="1" thickBot="1" x14ac:dyDescent="0.3">
      <c r="A452" s="41"/>
      <c r="B452" s="41"/>
      <c r="C452" s="41"/>
      <c r="D452" s="41"/>
      <c r="E452" s="41"/>
      <c r="F452" s="41"/>
      <c r="G452" s="41"/>
      <c r="H452" s="43"/>
      <c r="I452" s="41"/>
      <c r="J452" s="41"/>
      <c r="K452" s="41"/>
      <c r="L452" s="41"/>
      <c r="M452" s="41"/>
      <c r="N452" s="41"/>
      <c r="O452" s="41"/>
      <c r="P452" s="41"/>
      <c r="Q452" s="1" t="s">
        <v>558</v>
      </c>
      <c r="R452" s="1" t="s">
        <v>557</v>
      </c>
      <c r="S452" s="41"/>
      <c r="T452" s="45"/>
      <c r="U452" s="41"/>
      <c r="V452" s="41"/>
    </row>
    <row r="453" spans="1:22" ht="38.25" customHeight="1" thickBot="1" x14ac:dyDescent="0.3">
      <c r="A453" s="41"/>
      <c r="B453" s="41"/>
      <c r="C453" s="41"/>
      <c r="D453" s="41"/>
      <c r="E453" s="41"/>
      <c r="F453" s="41"/>
      <c r="G453" s="41"/>
      <c r="H453" s="43"/>
      <c r="I453" s="41"/>
      <c r="J453" s="41"/>
      <c r="K453" s="41"/>
      <c r="L453" s="41"/>
      <c r="M453" s="41"/>
      <c r="N453" s="41"/>
      <c r="O453" s="41"/>
      <c r="P453" s="41"/>
      <c r="Q453" s="1" t="s">
        <v>556</v>
      </c>
      <c r="R453" s="1" t="s">
        <v>555</v>
      </c>
      <c r="S453" s="41"/>
      <c r="T453" s="45"/>
      <c r="U453" s="41"/>
      <c r="V453" s="41"/>
    </row>
    <row r="454" spans="1:22" ht="38.25" customHeight="1" thickBot="1" x14ac:dyDescent="0.3">
      <c r="A454" s="41"/>
      <c r="B454" s="41"/>
      <c r="C454" s="41"/>
      <c r="D454" s="41"/>
      <c r="E454" s="41"/>
      <c r="F454" s="41"/>
      <c r="G454" s="41"/>
      <c r="H454" s="43"/>
      <c r="I454" s="41"/>
      <c r="J454" s="41"/>
      <c r="K454" s="41"/>
      <c r="L454" s="41"/>
      <c r="M454" s="41"/>
      <c r="N454" s="41"/>
      <c r="O454" s="41"/>
      <c r="P454" s="41"/>
      <c r="Q454" s="1" t="s">
        <v>586</v>
      </c>
      <c r="R454" s="1" t="s">
        <v>5</v>
      </c>
      <c r="S454" s="41"/>
      <c r="T454" s="45"/>
      <c r="U454" s="41"/>
      <c r="V454" s="41"/>
    </row>
    <row r="455" spans="1:22" ht="38.25" customHeight="1" thickBot="1" x14ac:dyDescent="0.3">
      <c r="A455" s="41"/>
      <c r="B455" s="41"/>
      <c r="C455" s="41"/>
      <c r="D455" s="41"/>
      <c r="E455" s="41"/>
      <c r="F455" s="41"/>
      <c r="G455" s="41"/>
      <c r="H455" s="43"/>
      <c r="I455" s="41"/>
      <c r="J455" s="41"/>
      <c r="K455" s="41"/>
      <c r="L455" s="41"/>
      <c r="M455" s="42"/>
      <c r="N455" s="42"/>
      <c r="O455" s="42"/>
      <c r="P455" s="42"/>
      <c r="Q455" s="1" t="s">
        <v>585</v>
      </c>
      <c r="R455" s="1" t="s">
        <v>22</v>
      </c>
      <c r="S455" s="41"/>
      <c r="T455" s="45"/>
      <c r="U455" s="41"/>
      <c r="V455" s="41"/>
    </row>
    <row r="456" spans="1:22" ht="38.25" customHeight="1" thickBot="1" x14ac:dyDescent="0.3">
      <c r="A456" s="41"/>
      <c r="B456" s="41"/>
      <c r="C456" s="41"/>
      <c r="D456" s="41"/>
      <c r="E456" s="41"/>
      <c r="F456" s="41"/>
      <c r="G456" s="41"/>
      <c r="H456" s="43"/>
      <c r="I456" s="41"/>
      <c r="J456" s="41"/>
      <c r="K456" s="41"/>
      <c r="L456" s="41"/>
      <c r="M456" s="47" t="s">
        <v>584</v>
      </c>
      <c r="N456" s="47" t="s">
        <v>251</v>
      </c>
      <c r="O456" s="47" t="s">
        <v>259</v>
      </c>
      <c r="P456" s="47" t="s">
        <v>39</v>
      </c>
      <c r="Q456" s="1" t="s">
        <v>583</v>
      </c>
      <c r="R456" s="1" t="s">
        <v>562</v>
      </c>
      <c r="S456" s="41"/>
      <c r="T456" s="45"/>
      <c r="U456" s="41"/>
      <c r="V456" s="41"/>
    </row>
    <row r="457" spans="1:22" ht="38.25" customHeight="1" thickBot="1" x14ac:dyDescent="0.3">
      <c r="A457" s="41"/>
      <c r="B457" s="41"/>
      <c r="C457" s="41"/>
      <c r="D457" s="41"/>
      <c r="E457" s="41"/>
      <c r="F457" s="41"/>
      <c r="G457" s="41"/>
      <c r="H457" s="43"/>
      <c r="I457" s="41"/>
      <c r="J457" s="41"/>
      <c r="K457" s="41"/>
      <c r="L457" s="41"/>
      <c r="M457" s="41"/>
      <c r="N457" s="41"/>
      <c r="O457" s="41"/>
      <c r="P457" s="41"/>
      <c r="Q457" s="1" t="s">
        <v>582</v>
      </c>
      <c r="R457" s="1" t="s">
        <v>146</v>
      </c>
      <c r="S457" s="41"/>
      <c r="T457" s="45"/>
      <c r="U457" s="41"/>
      <c r="V457" s="41"/>
    </row>
    <row r="458" spans="1:22" ht="38.25" customHeight="1" thickBot="1" x14ac:dyDescent="0.3">
      <c r="A458" s="41"/>
      <c r="B458" s="41"/>
      <c r="C458" s="41"/>
      <c r="D458" s="41"/>
      <c r="E458" s="41"/>
      <c r="F458" s="41"/>
      <c r="G458" s="41"/>
      <c r="H458" s="43"/>
      <c r="I458" s="41"/>
      <c r="J458" s="41"/>
      <c r="K458" s="41"/>
      <c r="L458" s="41"/>
      <c r="M458" s="41"/>
      <c r="N458" s="41"/>
      <c r="O458" s="41"/>
      <c r="P458" s="41"/>
      <c r="Q458" s="1" t="s">
        <v>581</v>
      </c>
      <c r="R458" s="1" t="s">
        <v>580</v>
      </c>
      <c r="S458" s="41"/>
      <c r="T458" s="45"/>
      <c r="U458" s="41"/>
      <c r="V458" s="41"/>
    </row>
    <row r="459" spans="1:22" ht="38.25" customHeight="1" thickBot="1" x14ac:dyDescent="0.3">
      <c r="A459" s="41"/>
      <c r="B459" s="41"/>
      <c r="C459" s="41"/>
      <c r="D459" s="41"/>
      <c r="E459" s="41"/>
      <c r="F459" s="41"/>
      <c r="G459" s="41"/>
      <c r="H459" s="43"/>
      <c r="I459" s="41"/>
      <c r="J459" s="41"/>
      <c r="K459" s="41"/>
      <c r="L459" s="41"/>
      <c r="M459" s="41"/>
      <c r="N459" s="41"/>
      <c r="O459" s="41"/>
      <c r="P459" s="41"/>
      <c r="Q459" s="1" t="s">
        <v>556</v>
      </c>
      <c r="R459" s="1" t="s">
        <v>555</v>
      </c>
      <c r="S459" s="41"/>
      <c r="T459" s="45"/>
      <c r="U459" s="41"/>
      <c r="V459" s="41"/>
    </row>
    <row r="460" spans="1:22" ht="38.25" customHeight="1" thickBot="1" x14ac:dyDescent="0.3">
      <c r="A460" s="42"/>
      <c r="B460" s="42"/>
      <c r="C460" s="42"/>
      <c r="D460" s="42"/>
      <c r="E460" s="42"/>
      <c r="F460" s="42"/>
      <c r="G460" s="42"/>
      <c r="H460" s="44"/>
      <c r="I460" s="42"/>
      <c r="J460" s="42"/>
      <c r="K460" s="42"/>
      <c r="L460" s="42"/>
      <c r="M460" s="42"/>
      <c r="N460" s="42"/>
      <c r="O460" s="42"/>
      <c r="P460" s="42"/>
      <c r="Q460" s="1" t="s">
        <v>579</v>
      </c>
      <c r="R460" s="1" t="s">
        <v>578</v>
      </c>
      <c r="S460" s="42"/>
      <c r="T460" s="46"/>
      <c r="U460" s="42"/>
      <c r="V460" s="42"/>
    </row>
    <row r="461" spans="1:22" ht="38.25" customHeight="1" thickBot="1" x14ac:dyDescent="0.3">
      <c r="A461" s="47" t="s">
        <v>208</v>
      </c>
      <c r="B461" s="47">
        <v>755</v>
      </c>
      <c r="C461" s="47" t="s">
        <v>265</v>
      </c>
      <c r="D461" s="47" t="s">
        <v>564</v>
      </c>
      <c r="E461" s="47" t="s">
        <v>577</v>
      </c>
      <c r="F461" s="47" t="s">
        <v>95</v>
      </c>
      <c r="G461" s="47"/>
      <c r="H461" s="48" t="s">
        <v>576</v>
      </c>
      <c r="I461" s="47" t="s">
        <v>575</v>
      </c>
      <c r="J461" s="47" t="s">
        <v>261</v>
      </c>
      <c r="K461" s="47"/>
      <c r="L461" s="47">
        <v>0</v>
      </c>
      <c r="M461" s="47" t="s">
        <v>574</v>
      </c>
      <c r="N461" s="47" t="s">
        <v>564</v>
      </c>
      <c r="O461" s="47" t="s">
        <v>568</v>
      </c>
      <c r="P461" s="47" t="s">
        <v>39</v>
      </c>
      <c r="Q461" s="1" t="s">
        <v>573</v>
      </c>
      <c r="R461" s="1" t="s">
        <v>562</v>
      </c>
      <c r="S461" s="47" t="s">
        <v>259</v>
      </c>
      <c r="T461" s="50">
        <v>0.66666666666666696</v>
      </c>
      <c r="U461" s="47">
        <v>-79</v>
      </c>
      <c r="V461" s="47"/>
    </row>
    <row r="462" spans="1:22" ht="38.25" customHeight="1" thickBot="1" x14ac:dyDescent="0.3">
      <c r="A462" s="41"/>
      <c r="B462" s="41"/>
      <c r="C462" s="41"/>
      <c r="D462" s="41"/>
      <c r="E462" s="41"/>
      <c r="F462" s="41"/>
      <c r="G462" s="41"/>
      <c r="H462" s="43"/>
      <c r="I462" s="41"/>
      <c r="J462" s="41"/>
      <c r="K462" s="41"/>
      <c r="L462" s="41"/>
      <c r="M462" s="41"/>
      <c r="N462" s="41"/>
      <c r="O462" s="41"/>
      <c r="P462" s="41"/>
      <c r="Q462" s="1" t="s">
        <v>572</v>
      </c>
      <c r="R462" s="1" t="s">
        <v>529</v>
      </c>
      <c r="S462" s="41"/>
      <c r="T462" s="51"/>
      <c r="U462" s="41"/>
      <c r="V462" s="41"/>
    </row>
    <row r="463" spans="1:22" ht="38.25" customHeight="1" thickBot="1" x14ac:dyDescent="0.3">
      <c r="A463" s="41"/>
      <c r="B463" s="41"/>
      <c r="C463" s="41"/>
      <c r="D463" s="41"/>
      <c r="E463" s="41"/>
      <c r="F463" s="41"/>
      <c r="G463" s="41"/>
      <c r="H463" s="43"/>
      <c r="I463" s="41"/>
      <c r="J463" s="41"/>
      <c r="K463" s="41"/>
      <c r="L463" s="41"/>
      <c r="M463" s="41"/>
      <c r="N463" s="41"/>
      <c r="O463" s="41"/>
      <c r="P463" s="41"/>
      <c r="Q463" s="1" t="s">
        <v>571</v>
      </c>
      <c r="R463" s="1" t="s">
        <v>146</v>
      </c>
      <c r="S463" s="41"/>
      <c r="T463" s="51"/>
      <c r="U463" s="41"/>
      <c r="V463" s="41"/>
    </row>
    <row r="464" spans="1:22" ht="38.25" customHeight="1" thickBot="1" x14ac:dyDescent="0.3">
      <c r="A464" s="41"/>
      <c r="B464" s="41"/>
      <c r="C464" s="41"/>
      <c r="D464" s="41"/>
      <c r="E464" s="41"/>
      <c r="F464" s="41"/>
      <c r="G464" s="41"/>
      <c r="H464" s="43"/>
      <c r="I464" s="41"/>
      <c r="J464" s="41"/>
      <c r="K464" s="41"/>
      <c r="L464" s="41"/>
      <c r="M464" s="42"/>
      <c r="N464" s="42"/>
      <c r="O464" s="42"/>
      <c r="P464" s="42"/>
      <c r="Q464" s="1" t="s">
        <v>570</v>
      </c>
      <c r="R464" s="1" t="s">
        <v>559</v>
      </c>
      <c r="S464" s="41"/>
      <c r="T464" s="51"/>
      <c r="U464" s="41"/>
      <c r="V464" s="41"/>
    </row>
    <row r="465" spans="1:22" ht="38.25" customHeight="1" thickBot="1" x14ac:dyDescent="0.3">
      <c r="A465" s="41"/>
      <c r="B465" s="41"/>
      <c r="C465" s="41"/>
      <c r="D465" s="41"/>
      <c r="E465" s="41"/>
      <c r="F465" s="41"/>
      <c r="G465" s="41"/>
      <c r="H465" s="43"/>
      <c r="I465" s="41"/>
      <c r="J465" s="41"/>
      <c r="K465" s="41"/>
      <c r="L465" s="41"/>
      <c r="M465" s="47" t="s">
        <v>569</v>
      </c>
      <c r="N465" s="47" t="s">
        <v>564</v>
      </c>
      <c r="O465" s="47" t="s">
        <v>568</v>
      </c>
      <c r="P465" s="47" t="s">
        <v>39</v>
      </c>
      <c r="Q465" s="1" t="s">
        <v>567</v>
      </c>
      <c r="R465" s="1" t="s">
        <v>562</v>
      </c>
      <c r="S465" s="41"/>
      <c r="T465" s="51"/>
      <c r="U465" s="41"/>
      <c r="V465" s="41"/>
    </row>
    <row r="466" spans="1:22" ht="38.25" customHeight="1" thickBot="1" x14ac:dyDescent="0.3">
      <c r="A466" s="41"/>
      <c r="B466" s="41"/>
      <c r="C466" s="41"/>
      <c r="D466" s="41"/>
      <c r="E466" s="41"/>
      <c r="F466" s="41"/>
      <c r="G466" s="41"/>
      <c r="H466" s="43"/>
      <c r="I466" s="41"/>
      <c r="J466" s="41"/>
      <c r="K466" s="41"/>
      <c r="L466" s="41"/>
      <c r="M466" s="41"/>
      <c r="N466" s="41"/>
      <c r="O466" s="41"/>
      <c r="P466" s="41"/>
      <c r="Q466" s="1" t="s">
        <v>561</v>
      </c>
      <c r="R466" s="1" t="s">
        <v>146</v>
      </c>
      <c r="S466" s="41"/>
      <c r="T466" s="51"/>
      <c r="U466" s="41"/>
      <c r="V466" s="41"/>
    </row>
    <row r="467" spans="1:22" ht="38.25" customHeight="1" thickBot="1" x14ac:dyDescent="0.3">
      <c r="A467" s="41"/>
      <c r="B467" s="41"/>
      <c r="C467" s="41"/>
      <c r="D467" s="41"/>
      <c r="E467" s="41"/>
      <c r="F467" s="41"/>
      <c r="G467" s="41"/>
      <c r="H467" s="43"/>
      <c r="I467" s="41"/>
      <c r="J467" s="41"/>
      <c r="K467" s="41"/>
      <c r="L467" s="41"/>
      <c r="M467" s="42"/>
      <c r="N467" s="42"/>
      <c r="O467" s="42"/>
      <c r="P467" s="42"/>
      <c r="Q467" s="1" t="s">
        <v>566</v>
      </c>
      <c r="R467" s="1" t="s">
        <v>559</v>
      </c>
      <c r="S467" s="41"/>
      <c r="T467" s="51"/>
      <c r="U467" s="41"/>
      <c r="V467" s="41"/>
    </row>
    <row r="468" spans="1:22" ht="38.25" customHeight="1" thickBot="1" x14ac:dyDescent="0.3">
      <c r="A468" s="41"/>
      <c r="B468" s="41"/>
      <c r="C468" s="41"/>
      <c r="D468" s="41"/>
      <c r="E468" s="41"/>
      <c r="F468" s="41"/>
      <c r="G468" s="41"/>
      <c r="H468" s="43"/>
      <c r="I468" s="41"/>
      <c r="J468" s="41"/>
      <c r="K468" s="41"/>
      <c r="L468" s="41"/>
      <c r="M468" s="47" t="s">
        <v>565</v>
      </c>
      <c r="N468" s="47" t="s">
        <v>564</v>
      </c>
      <c r="O468" s="47" t="s">
        <v>259</v>
      </c>
      <c r="P468" s="47" t="s">
        <v>24</v>
      </c>
      <c r="Q468" s="1" t="s">
        <v>563</v>
      </c>
      <c r="R468" s="1" t="s">
        <v>562</v>
      </c>
      <c r="S468" s="41"/>
      <c r="T468" s="51"/>
      <c r="U468" s="41"/>
      <c r="V468" s="41"/>
    </row>
    <row r="469" spans="1:22" ht="38.25" customHeight="1" thickBot="1" x14ac:dyDescent="0.3">
      <c r="A469" s="41"/>
      <c r="B469" s="41"/>
      <c r="C469" s="41"/>
      <c r="D469" s="41"/>
      <c r="E469" s="41"/>
      <c r="F469" s="41"/>
      <c r="G469" s="41"/>
      <c r="H469" s="43"/>
      <c r="I469" s="41"/>
      <c r="J469" s="41"/>
      <c r="K469" s="41"/>
      <c r="L469" s="41"/>
      <c r="M469" s="41"/>
      <c r="N469" s="41"/>
      <c r="O469" s="41"/>
      <c r="P469" s="41"/>
      <c r="Q469" s="1" t="s">
        <v>561</v>
      </c>
      <c r="R469" s="1" t="s">
        <v>146</v>
      </c>
      <c r="S469" s="41"/>
      <c r="T469" s="51"/>
      <c r="U469" s="41"/>
      <c r="V469" s="41"/>
    </row>
    <row r="470" spans="1:22" ht="38.25" customHeight="1" thickBot="1" x14ac:dyDescent="0.3">
      <c r="A470" s="41"/>
      <c r="B470" s="41"/>
      <c r="C470" s="41"/>
      <c r="D470" s="41"/>
      <c r="E470" s="41"/>
      <c r="F470" s="41"/>
      <c r="G470" s="41"/>
      <c r="H470" s="43"/>
      <c r="I470" s="41"/>
      <c r="J470" s="41"/>
      <c r="K470" s="41"/>
      <c r="L470" s="41"/>
      <c r="M470" s="41"/>
      <c r="N470" s="41"/>
      <c r="O470" s="41"/>
      <c r="P470" s="41"/>
      <c r="Q470" s="1" t="s">
        <v>560</v>
      </c>
      <c r="R470" s="1" t="s">
        <v>559</v>
      </c>
      <c r="S470" s="41"/>
      <c r="T470" s="51"/>
      <c r="U470" s="41"/>
      <c r="V470" s="41"/>
    </row>
    <row r="471" spans="1:22" ht="38.25" customHeight="1" thickBot="1" x14ac:dyDescent="0.3">
      <c r="A471" s="41"/>
      <c r="B471" s="41"/>
      <c r="C471" s="41"/>
      <c r="D471" s="41"/>
      <c r="E471" s="41"/>
      <c r="F471" s="41"/>
      <c r="G471" s="41"/>
      <c r="H471" s="43"/>
      <c r="I471" s="41"/>
      <c r="J471" s="41"/>
      <c r="K471" s="41"/>
      <c r="L471" s="41"/>
      <c r="M471" s="41"/>
      <c r="N471" s="41"/>
      <c r="O471" s="41"/>
      <c r="P471" s="41"/>
      <c r="Q471" s="1" t="s">
        <v>558</v>
      </c>
      <c r="R471" s="1" t="s">
        <v>557</v>
      </c>
      <c r="S471" s="41"/>
      <c r="T471" s="51"/>
      <c r="U471" s="41"/>
      <c r="V471" s="41"/>
    </row>
    <row r="472" spans="1:22" ht="38.25" customHeight="1" thickBot="1" x14ac:dyDescent="0.3">
      <c r="A472" s="41"/>
      <c r="B472" s="41"/>
      <c r="C472" s="41"/>
      <c r="D472" s="41"/>
      <c r="E472" s="41"/>
      <c r="F472" s="41"/>
      <c r="G472" s="41"/>
      <c r="H472" s="43"/>
      <c r="I472" s="41"/>
      <c r="J472" s="41"/>
      <c r="K472" s="41"/>
      <c r="L472" s="41"/>
      <c r="M472" s="41"/>
      <c r="N472" s="41"/>
      <c r="O472" s="41"/>
      <c r="P472" s="41"/>
      <c r="Q472" s="1" t="s">
        <v>556</v>
      </c>
      <c r="R472" s="1" t="s">
        <v>555</v>
      </c>
      <c r="S472" s="41"/>
      <c r="T472" s="51"/>
      <c r="U472" s="41"/>
      <c r="V472" s="41"/>
    </row>
    <row r="473" spans="1:22" ht="38.25" customHeight="1" thickBot="1" x14ac:dyDescent="0.3">
      <c r="A473" s="41"/>
      <c r="B473" s="41"/>
      <c r="C473" s="41"/>
      <c r="D473" s="41"/>
      <c r="E473" s="41"/>
      <c r="F473" s="41"/>
      <c r="G473" s="41"/>
      <c r="H473" s="43"/>
      <c r="I473" s="41"/>
      <c r="J473" s="41"/>
      <c r="K473" s="41"/>
      <c r="L473" s="41"/>
      <c r="M473" s="41"/>
      <c r="N473" s="41"/>
      <c r="O473" s="41"/>
      <c r="P473" s="41"/>
      <c r="Q473" s="1" t="s">
        <v>554</v>
      </c>
      <c r="R473" s="1" t="s">
        <v>5</v>
      </c>
      <c r="S473" s="41"/>
      <c r="T473" s="51"/>
      <c r="U473" s="41"/>
      <c r="V473" s="41"/>
    </row>
    <row r="474" spans="1:22" ht="38.25" customHeight="1" thickBot="1" x14ac:dyDescent="0.3">
      <c r="A474" s="42"/>
      <c r="B474" s="42"/>
      <c r="C474" s="42"/>
      <c r="D474" s="42"/>
      <c r="E474" s="42"/>
      <c r="F474" s="42"/>
      <c r="G474" s="42"/>
      <c r="H474" s="44"/>
      <c r="I474" s="42"/>
      <c r="J474" s="42"/>
      <c r="K474" s="42"/>
      <c r="L474" s="42"/>
      <c r="M474" s="42"/>
      <c r="N474" s="42"/>
      <c r="O474" s="42"/>
      <c r="P474" s="42"/>
      <c r="Q474" s="1" t="s">
        <v>553</v>
      </c>
      <c r="R474" s="1" t="s">
        <v>22</v>
      </c>
      <c r="S474" s="42"/>
      <c r="T474" s="52"/>
      <c r="U474" s="42"/>
      <c r="V474" s="42"/>
    </row>
    <row r="475" spans="1:22" ht="38.25" customHeight="1" thickBot="1" x14ac:dyDescent="0.3">
      <c r="A475" s="47" t="s">
        <v>212</v>
      </c>
      <c r="B475" s="47">
        <v>763</v>
      </c>
      <c r="C475" s="47" t="s">
        <v>96</v>
      </c>
      <c r="D475" s="47" t="s">
        <v>98</v>
      </c>
      <c r="E475" s="47" t="s">
        <v>526</v>
      </c>
      <c r="F475" s="47" t="s">
        <v>95</v>
      </c>
      <c r="G475" s="47"/>
      <c r="H475" s="48" t="s">
        <v>552</v>
      </c>
      <c r="I475" s="47" t="s">
        <v>236</v>
      </c>
      <c r="J475" s="47" t="s">
        <v>235</v>
      </c>
      <c r="K475" s="47"/>
      <c r="L475" s="47">
        <v>0</v>
      </c>
      <c r="M475" s="47" t="s">
        <v>551</v>
      </c>
      <c r="N475" s="47" t="s">
        <v>98</v>
      </c>
      <c r="O475" s="47" t="s">
        <v>534</v>
      </c>
      <c r="P475" s="47" t="s">
        <v>24</v>
      </c>
      <c r="Q475" s="1" t="s">
        <v>550</v>
      </c>
      <c r="R475" s="1" t="s">
        <v>549</v>
      </c>
      <c r="S475" s="47" t="s">
        <v>529</v>
      </c>
      <c r="T475" s="49">
        <v>0.5</v>
      </c>
      <c r="U475" s="47">
        <v>-330</v>
      </c>
      <c r="V475" s="47"/>
    </row>
    <row r="476" spans="1:22" ht="38.25" customHeight="1" thickBot="1" x14ac:dyDescent="0.3">
      <c r="A476" s="41"/>
      <c r="B476" s="41"/>
      <c r="C476" s="41"/>
      <c r="D476" s="41"/>
      <c r="E476" s="41"/>
      <c r="F476" s="41"/>
      <c r="G476" s="41"/>
      <c r="H476" s="43"/>
      <c r="I476" s="41"/>
      <c r="J476" s="41"/>
      <c r="K476" s="41"/>
      <c r="L476" s="41"/>
      <c r="M476" s="41"/>
      <c r="N476" s="41"/>
      <c r="O476" s="41"/>
      <c r="P476" s="41"/>
      <c r="Q476" s="1" t="s">
        <v>548</v>
      </c>
      <c r="R476" s="1" t="s">
        <v>547</v>
      </c>
      <c r="S476" s="41"/>
      <c r="T476" s="45"/>
      <c r="U476" s="41"/>
      <c r="V476" s="41"/>
    </row>
    <row r="477" spans="1:22" ht="38.25" customHeight="1" thickBot="1" x14ac:dyDescent="0.3">
      <c r="A477" s="41"/>
      <c r="B477" s="41"/>
      <c r="C477" s="41"/>
      <c r="D477" s="41"/>
      <c r="E477" s="41"/>
      <c r="F477" s="41"/>
      <c r="G477" s="41"/>
      <c r="H477" s="43"/>
      <c r="I477" s="41"/>
      <c r="J477" s="41"/>
      <c r="K477" s="41"/>
      <c r="L477" s="41"/>
      <c r="M477" s="42"/>
      <c r="N477" s="42"/>
      <c r="O477" s="42"/>
      <c r="P477" s="42"/>
      <c r="Q477" s="1" t="s">
        <v>546</v>
      </c>
      <c r="R477" s="1" t="s">
        <v>259</v>
      </c>
      <c r="S477" s="41"/>
      <c r="T477" s="45"/>
      <c r="U477" s="41"/>
      <c r="V477" s="41"/>
    </row>
    <row r="478" spans="1:22" ht="38.25" customHeight="1" thickBot="1" x14ac:dyDescent="0.3">
      <c r="A478" s="41"/>
      <c r="B478" s="41"/>
      <c r="C478" s="41"/>
      <c r="D478" s="41"/>
      <c r="E478" s="41"/>
      <c r="F478" s="41"/>
      <c r="G478" s="41"/>
      <c r="H478" s="43"/>
      <c r="I478" s="41"/>
      <c r="J478" s="41"/>
      <c r="K478" s="41"/>
      <c r="L478" s="41"/>
      <c r="M478" s="47" t="s">
        <v>545</v>
      </c>
      <c r="N478" s="47" t="s">
        <v>98</v>
      </c>
      <c r="O478" s="47" t="s">
        <v>534</v>
      </c>
      <c r="P478" s="47" t="s">
        <v>350</v>
      </c>
      <c r="Q478" s="1" t="s">
        <v>530</v>
      </c>
      <c r="R478" s="1" t="s">
        <v>318</v>
      </c>
      <c r="S478" s="41"/>
      <c r="T478" s="45"/>
      <c r="U478" s="41"/>
      <c r="V478" s="41"/>
    </row>
    <row r="479" spans="1:22" ht="38.25" customHeight="1" thickBot="1" x14ac:dyDescent="0.3">
      <c r="A479" s="41"/>
      <c r="B479" s="41"/>
      <c r="C479" s="41"/>
      <c r="D479" s="41"/>
      <c r="E479" s="41"/>
      <c r="F479" s="41"/>
      <c r="G479" s="41"/>
      <c r="H479" s="43"/>
      <c r="I479" s="41"/>
      <c r="J479" s="41"/>
      <c r="K479" s="41"/>
      <c r="L479" s="41"/>
      <c r="M479" s="41"/>
      <c r="N479" s="41"/>
      <c r="O479" s="41"/>
      <c r="P479" s="41"/>
      <c r="Q479" s="1" t="s">
        <v>544</v>
      </c>
      <c r="R479" s="1" t="s">
        <v>543</v>
      </c>
      <c r="S479" s="41"/>
      <c r="T479" s="45"/>
      <c r="U479" s="41"/>
      <c r="V479" s="41"/>
    </row>
    <row r="480" spans="1:22" ht="38.25" customHeight="1" thickBot="1" x14ac:dyDescent="0.3">
      <c r="A480" s="42"/>
      <c r="B480" s="42"/>
      <c r="C480" s="42"/>
      <c r="D480" s="42"/>
      <c r="E480" s="42"/>
      <c r="F480" s="42"/>
      <c r="G480" s="42"/>
      <c r="H480" s="44"/>
      <c r="I480" s="42"/>
      <c r="J480" s="42"/>
      <c r="K480" s="42"/>
      <c r="L480" s="42"/>
      <c r="M480" s="42"/>
      <c r="N480" s="42"/>
      <c r="O480" s="42"/>
      <c r="P480" s="42"/>
      <c r="Q480" s="1" t="s">
        <v>542</v>
      </c>
      <c r="R480" s="1" t="s">
        <v>541</v>
      </c>
      <c r="S480" s="42"/>
      <c r="T480" s="46"/>
      <c r="U480" s="42"/>
      <c r="V480" s="42"/>
    </row>
    <row r="481" spans="1:22" ht="38.25" customHeight="1" thickBot="1" x14ac:dyDescent="0.3">
      <c r="A481" s="47" t="s">
        <v>212</v>
      </c>
      <c r="B481" s="47">
        <v>765</v>
      </c>
      <c r="C481" s="47" t="s">
        <v>96</v>
      </c>
      <c r="D481" s="47" t="s">
        <v>98</v>
      </c>
      <c r="E481" s="47" t="s">
        <v>526</v>
      </c>
      <c r="F481" s="47" t="s">
        <v>95</v>
      </c>
      <c r="G481" s="47"/>
      <c r="H481" s="48" t="s">
        <v>540</v>
      </c>
      <c r="I481" s="47" t="s">
        <v>109</v>
      </c>
      <c r="J481" s="47" t="s">
        <v>235</v>
      </c>
      <c r="K481" s="47"/>
      <c r="L481" s="47">
        <v>0</v>
      </c>
      <c r="M481" s="1" t="s">
        <v>539</v>
      </c>
      <c r="N481" s="1" t="s">
        <v>98</v>
      </c>
      <c r="O481" s="1" t="s">
        <v>534</v>
      </c>
      <c r="P481" s="1" t="s">
        <v>24</v>
      </c>
      <c r="Q481" s="1" t="s">
        <v>538</v>
      </c>
      <c r="R481" s="1" t="s">
        <v>517</v>
      </c>
      <c r="S481" s="47" t="s">
        <v>529</v>
      </c>
      <c r="T481" s="49">
        <v>0</v>
      </c>
      <c r="U481" s="47">
        <v>-330</v>
      </c>
      <c r="V481" s="47"/>
    </row>
    <row r="482" spans="1:22" ht="38.25" customHeight="1" thickBot="1" x14ac:dyDescent="0.3">
      <c r="A482" s="41"/>
      <c r="B482" s="41"/>
      <c r="C482" s="41"/>
      <c r="D482" s="41"/>
      <c r="E482" s="41"/>
      <c r="F482" s="41"/>
      <c r="G482" s="41"/>
      <c r="H482" s="43"/>
      <c r="I482" s="41"/>
      <c r="J482" s="41"/>
      <c r="K482" s="41"/>
      <c r="L482" s="41"/>
      <c r="M482" s="1" t="s">
        <v>537</v>
      </c>
      <c r="N482" s="1" t="s">
        <v>98</v>
      </c>
      <c r="O482" s="1" t="s">
        <v>534</v>
      </c>
      <c r="P482" s="1" t="s">
        <v>24</v>
      </c>
      <c r="Q482" s="1" t="s">
        <v>536</v>
      </c>
      <c r="R482" s="1" t="s">
        <v>517</v>
      </c>
      <c r="S482" s="41"/>
      <c r="T482" s="45"/>
      <c r="U482" s="41"/>
      <c r="V482" s="41"/>
    </row>
    <row r="483" spans="1:22" ht="38.25" customHeight="1" thickBot="1" x14ac:dyDescent="0.3">
      <c r="A483" s="42"/>
      <c r="B483" s="42"/>
      <c r="C483" s="42"/>
      <c r="D483" s="42"/>
      <c r="E483" s="42"/>
      <c r="F483" s="42"/>
      <c r="G483" s="42"/>
      <c r="H483" s="44"/>
      <c r="I483" s="42"/>
      <c r="J483" s="42"/>
      <c r="K483" s="42"/>
      <c r="L483" s="42"/>
      <c r="M483" s="1" t="s">
        <v>535</v>
      </c>
      <c r="N483" s="1" t="s">
        <v>98</v>
      </c>
      <c r="O483" s="1" t="s">
        <v>534</v>
      </c>
      <c r="P483" s="1" t="s">
        <v>24</v>
      </c>
      <c r="Q483" s="1" t="s">
        <v>533</v>
      </c>
      <c r="R483" s="1" t="s">
        <v>517</v>
      </c>
      <c r="S483" s="42"/>
      <c r="T483" s="46"/>
      <c r="U483" s="42"/>
      <c r="V483" s="42"/>
    </row>
    <row r="484" spans="1:22" ht="38.25" customHeight="1" thickBot="1" x14ac:dyDescent="0.3">
      <c r="A484" s="47" t="s">
        <v>212</v>
      </c>
      <c r="B484" s="47">
        <v>768</v>
      </c>
      <c r="C484" s="47" t="s">
        <v>96</v>
      </c>
      <c r="D484" s="47" t="s">
        <v>98</v>
      </c>
      <c r="E484" s="47" t="s">
        <v>526</v>
      </c>
      <c r="F484" s="47" t="s">
        <v>95</v>
      </c>
      <c r="G484" s="47"/>
      <c r="H484" s="48" t="s">
        <v>532</v>
      </c>
      <c r="I484" s="47" t="s">
        <v>109</v>
      </c>
      <c r="J484" s="47" t="s">
        <v>235</v>
      </c>
      <c r="K484" s="47"/>
      <c r="L484" s="47">
        <v>0</v>
      </c>
      <c r="M484" s="1" t="s">
        <v>531</v>
      </c>
      <c r="N484" s="1" t="s">
        <v>98</v>
      </c>
      <c r="O484" s="1" t="s">
        <v>519</v>
      </c>
      <c r="P484" s="1" t="s">
        <v>24</v>
      </c>
      <c r="Q484" s="1" t="s">
        <v>530</v>
      </c>
      <c r="R484" s="1" t="s">
        <v>318</v>
      </c>
      <c r="S484" s="47" t="s">
        <v>529</v>
      </c>
      <c r="T484" s="49">
        <v>0</v>
      </c>
      <c r="U484" s="47">
        <v>-330</v>
      </c>
      <c r="V484" s="47"/>
    </row>
    <row r="485" spans="1:22" ht="38.25" customHeight="1" thickBot="1" x14ac:dyDescent="0.3">
      <c r="A485" s="42"/>
      <c r="B485" s="42"/>
      <c r="C485" s="42"/>
      <c r="D485" s="42"/>
      <c r="E485" s="42"/>
      <c r="F485" s="42"/>
      <c r="G485" s="42"/>
      <c r="H485" s="44"/>
      <c r="I485" s="42"/>
      <c r="J485" s="42"/>
      <c r="K485" s="42"/>
      <c r="L485" s="42"/>
      <c r="M485" s="1" t="s">
        <v>528</v>
      </c>
      <c r="N485" s="1" t="s">
        <v>98</v>
      </c>
      <c r="O485" s="1" t="s">
        <v>519</v>
      </c>
      <c r="P485" s="1" t="s">
        <v>24</v>
      </c>
      <c r="Q485" s="1" t="s">
        <v>527</v>
      </c>
      <c r="R485" s="1" t="s">
        <v>517</v>
      </c>
      <c r="S485" s="42"/>
      <c r="T485" s="46"/>
      <c r="U485" s="42"/>
      <c r="V485" s="42"/>
    </row>
    <row r="486" spans="1:22" ht="38.25" customHeight="1" thickBot="1" x14ac:dyDescent="0.3">
      <c r="A486" s="47" t="s">
        <v>212</v>
      </c>
      <c r="B486" s="47">
        <v>769</v>
      </c>
      <c r="C486" s="47" t="s">
        <v>96</v>
      </c>
      <c r="D486" s="47" t="s">
        <v>98</v>
      </c>
      <c r="E486" s="47" t="s">
        <v>526</v>
      </c>
      <c r="F486" s="47" t="s">
        <v>95</v>
      </c>
      <c r="G486" s="47"/>
      <c r="H486" s="48" t="s">
        <v>525</v>
      </c>
      <c r="I486" s="47" t="s">
        <v>109</v>
      </c>
      <c r="J486" s="47" t="s">
        <v>235</v>
      </c>
      <c r="K486" s="47"/>
      <c r="L486" s="47">
        <v>0</v>
      </c>
      <c r="M486" s="1" t="s">
        <v>524</v>
      </c>
      <c r="N486" s="1" t="s">
        <v>98</v>
      </c>
      <c r="O486" s="1" t="s">
        <v>519</v>
      </c>
      <c r="P486" s="1" t="s">
        <v>24</v>
      </c>
      <c r="Q486" s="1" t="s">
        <v>523</v>
      </c>
      <c r="R486" s="1" t="s">
        <v>517</v>
      </c>
      <c r="S486" s="47" t="s">
        <v>322</v>
      </c>
      <c r="T486" s="49">
        <v>0</v>
      </c>
      <c r="U486" s="47">
        <v>-207</v>
      </c>
      <c r="V486" s="47"/>
    </row>
    <row r="487" spans="1:22" ht="38.25" customHeight="1" thickBot="1" x14ac:dyDescent="0.3">
      <c r="A487" s="41"/>
      <c r="B487" s="41"/>
      <c r="C487" s="41"/>
      <c r="D487" s="41"/>
      <c r="E487" s="41"/>
      <c r="F487" s="41"/>
      <c r="G487" s="41"/>
      <c r="H487" s="43"/>
      <c r="I487" s="41"/>
      <c r="J487" s="41"/>
      <c r="K487" s="41"/>
      <c r="L487" s="41"/>
      <c r="M487" s="1" t="s">
        <v>522</v>
      </c>
      <c r="N487" s="1" t="s">
        <v>98</v>
      </c>
      <c r="O487" s="1" t="s">
        <v>519</v>
      </c>
      <c r="P487" s="1" t="s">
        <v>24</v>
      </c>
      <c r="Q487" s="1" t="s">
        <v>521</v>
      </c>
      <c r="R487" s="1" t="s">
        <v>517</v>
      </c>
      <c r="S487" s="41"/>
      <c r="T487" s="45"/>
      <c r="U487" s="41"/>
      <c r="V487" s="41"/>
    </row>
    <row r="488" spans="1:22" ht="38.25" customHeight="1" thickBot="1" x14ac:dyDescent="0.3">
      <c r="A488" s="42"/>
      <c r="B488" s="42"/>
      <c r="C488" s="42"/>
      <c r="D488" s="42"/>
      <c r="E488" s="42"/>
      <c r="F488" s="42"/>
      <c r="G488" s="42"/>
      <c r="H488" s="44"/>
      <c r="I488" s="42"/>
      <c r="J488" s="42"/>
      <c r="K488" s="42"/>
      <c r="L488" s="42"/>
      <c r="M488" s="1" t="s">
        <v>520</v>
      </c>
      <c r="N488" s="1" t="s">
        <v>98</v>
      </c>
      <c r="O488" s="1" t="s">
        <v>519</v>
      </c>
      <c r="P488" s="1" t="s">
        <v>24</v>
      </c>
      <c r="Q488" s="1" t="s">
        <v>518</v>
      </c>
      <c r="R488" s="1" t="s">
        <v>517</v>
      </c>
      <c r="S488" s="42"/>
      <c r="T488" s="46"/>
      <c r="U488" s="42"/>
      <c r="V488" s="42"/>
    </row>
    <row r="489" spans="1:22" ht="38.25" customHeight="1" thickBot="1" x14ac:dyDescent="0.3">
      <c r="A489" s="47" t="s">
        <v>208</v>
      </c>
      <c r="B489" s="47">
        <v>780</v>
      </c>
      <c r="C489" s="47" t="s">
        <v>504</v>
      </c>
      <c r="D489" s="47" t="s">
        <v>6</v>
      </c>
      <c r="E489" s="47" t="s">
        <v>503</v>
      </c>
      <c r="F489" s="47" t="s">
        <v>95</v>
      </c>
      <c r="G489" s="47"/>
      <c r="H489" s="48" t="s">
        <v>516</v>
      </c>
      <c r="I489" s="47" t="s">
        <v>2</v>
      </c>
      <c r="J489" s="47" t="s">
        <v>501</v>
      </c>
      <c r="K489" s="47"/>
      <c r="L489" s="47">
        <v>0</v>
      </c>
      <c r="M489" s="47" t="s">
        <v>515</v>
      </c>
      <c r="N489" s="47" t="s">
        <v>6</v>
      </c>
      <c r="O489" s="47" t="s">
        <v>139</v>
      </c>
      <c r="P489" s="47" t="s">
        <v>24</v>
      </c>
      <c r="Q489" s="1" t="s">
        <v>499</v>
      </c>
      <c r="R489" s="1" t="s">
        <v>238</v>
      </c>
      <c r="S489" s="47" t="s">
        <v>139</v>
      </c>
      <c r="T489" s="49">
        <v>0.5</v>
      </c>
      <c r="U489" s="47">
        <v>-26</v>
      </c>
      <c r="V489" s="47"/>
    </row>
    <row r="490" spans="1:22" ht="38.25" customHeight="1" thickBot="1" x14ac:dyDescent="0.3">
      <c r="A490" s="41"/>
      <c r="B490" s="41"/>
      <c r="C490" s="41"/>
      <c r="D490" s="41"/>
      <c r="E490" s="41"/>
      <c r="F490" s="41"/>
      <c r="G490" s="41"/>
      <c r="H490" s="43"/>
      <c r="I490" s="41"/>
      <c r="J490" s="41"/>
      <c r="K490" s="41"/>
      <c r="L490" s="41"/>
      <c r="M490" s="41"/>
      <c r="N490" s="41"/>
      <c r="O490" s="41"/>
      <c r="P490" s="41"/>
      <c r="Q490" s="1" t="s">
        <v>514</v>
      </c>
      <c r="R490" s="1" t="s">
        <v>497</v>
      </c>
      <c r="S490" s="41"/>
      <c r="T490" s="45"/>
      <c r="U490" s="41"/>
      <c r="V490" s="41"/>
    </row>
    <row r="491" spans="1:22" ht="38.25" customHeight="1" thickBot="1" x14ac:dyDescent="0.3">
      <c r="A491" s="41"/>
      <c r="B491" s="41"/>
      <c r="C491" s="41"/>
      <c r="D491" s="41"/>
      <c r="E491" s="41"/>
      <c r="F491" s="41"/>
      <c r="G491" s="41"/>
      <c r="H491" s="43"/>
      <c r="I491" s="41"/>
      <c r="J491" s="41"/>
      <c r="K491" s="41"/>
      <c r="L491" s="41"/>
      <c r="M491" s="41"/>
      <c r="N491" s="41"/>
      <c r="O491" s="41"/>
      <c r="P491" s="41"/>
      <c r="Q491" s="1" t="s">
        <v>513</v>
      </c>
      <c r="R491" s="1" t="s">
        <v>495</v>
      </c>
      <c r="S491" s="41"/>
      <c r="T491" s="45"/>
      <c r="U491" s="41"/>
      <c r="V491" s="41"/>
    </row>
    <row r="492" spans="1:22" ht="38.25" customHeight="1" thickBot="1" x14ac:dyDescent="0.3">
      <c r="A492" s="41"/>
      <c r="B492" s="41"/>
      <c r="C492" s="41"/>
      <c r="D492" s="41"/>
      <c r="E492" s="41"/>
      <c r="F492" s="41"/>
      <c r="G492" s="41"/>
      <c r="H492" s="43"/>
      <c r="I492" s="41"/>
      <c r="J492" s="41"/>
      <c r="K492" s="41"/>
      <c r="L492" s="41"/>
      <c r="M492" s="41"/>
      <c r="N492" s="41"/>
      <c r="O492" s="41"/>
      <c r="P492" s="41"/>
      <c r="Q492" s="1" t="s">
        <v>512</v>
      </c>
      <c r="R492" s="1" t="s">
        <v>493</v>
      </c>
      <c r="S492" s="41"/>
      <c r="T492" s="45"/>
      <c r="U492" s="41"/>
      <c r="V492" s="41"/>
    </row>
    <row r="493" spans="1:22" ht="38.25" customHeight="1" thickBot="1" x14ac:dyDescent="0.3">
      <c r="A493" s="41"/>
      <c r="B493" s="41"/>
      <c r="C493" s="41"/>
      <c r="D493" s="41"/>
      <c r="E493" s="41"/>
      <c r="F493" s="41"/>
      <c r="G493" s="41"/>
      <c r="H493" s="43"/>
      <c r="I493" s="41"/>
      <c r="J493" s="41"/>
      <c r="K493" s="41"/>
      <c r="L493" s="41"/>
      <c r="M493" s="41"/>
      <c r="N493" s="41"/>
      <c r="O493" s="41"/>
      <c r="P493" s="41"/>
      <c r="Q493" s="1" t="s">
        <v>506</v>
      </c>
      <c r="R493" s="1" t="s">
        <v>491</v>
      </c>
      <c r="S493" s="41"/>
      <c r="T493" s="45"/>
      <c r="U493" s="41"/>
      <c r="V493" s="41"/>
    </row>
    <row r="494" spans="1:22" ht="38.25" customHeight="1" thickBot="1" x14ac:dyDescent="0.3">
      <c r="A494" s="41"/>
      <c r="B494" s="41"/>
      <c r="C494" s="41"/>
      <c r="D494" s="41"/>
      <c r="E494" s="41"/>
      <c r="F494" s="41"/>
      <c r="G494" s="41"/>
      <c r="H494" s="43"/>
      <c r="I494" s="41"/>
      <c r="J494" s="41"/>
      <c r="K494" s="41"/>
      <c r="L494" s="41"/>
      <c r="M494" s="41"/>
      <c r="N494" s="41"/>
      <c r="O494" s="41"/>
      <c r="P494" s="41"/>
      <c r="Q494" s="1" t="s">
        <v>511</v>
      </c>
      <c r="R494" s="1" t="s">
        <v>285</v>
      </c>
      <c r="S494" s="41"/>
      <c r="T494" s="45"/>
      <c r="U494" s="41"/>
      <c r="V494" s="41"/>
    </row>
    <row r="495" spans="1:22" ht="38.25" customHeight="1" thickBot="1" x14ac:dyDescent="0.3">
      <c r="A495" s="41"/>
      <c r="B495" s="41"/>
      <c r="C495" s="41"/>
      <c r="D495" s="41"/>
      <c r="E495" s="41"/>
      <c r="F495" s="41"/>
      <c r="G495" s="41"/>
      <c r="H495" s="43"/>
      <c r="I495" s="41"/>
      <c r="J495" s="41"/>
      <c r="K495" s="41"/>
      <c r="L495" s="41"/>
      <c r="M495" s="41"/>
      <c r="N495" s="41"/>
      <c r="O495" s="41"/>
      <c r="P495" s="41"/>
      <c r="Q495" s="1" t="s">
        <v>510</v>
      </c>
      <c r="R495" s="1" t="s">
        <v>488</v>
      </c>
      <c r="S495" s="41"/>
      <c r="T495" s="45"/>
      <c r="U495" s="41"/>
      <c r="V495" s="41"/>
    </row>
    <row r="496" spans="1:22" ht="38.25" customHeight="1" thickBot="1" x14ac:dyDescent="0.3">
      <c r="A496" s="41"/>
      <c r="B496" s="41"/>
      <c r="C496" s="41"/>
      <c r="D496" s="41"/>
      <c r="E496" s="41"/>
      <c r="F496" s="41"/>
      <c r="G496" s="41"/>
      <c r="H496" s="43"/>
      <c r="I496" s="41"/>
      <c r="J496" s="41"/>
      <c r="K496" s="41"/>
      <c r="L496" s="41"/>
      <c r="M496" s="42"/>
      <c r="N496" s="42"/>
      <c r="O496" s="42"/>
      <c r="P496" s="42"/>
      <c r="Q496" s="1" t="s">
        <v>509</v>
      </c>
      <c r="R496" s="1" t="s">
        <v>123</v>
      </c>
      <c r="S496" s="41"/>
      <c r="T496" s="45"/>
      <c r="U496" s="41"/>
      <c r="V496" s="41"/>
    </row>
    <row r="497" spans="1:22" ht="38.25" customHeight="1" thickBot="1" x14ac:dyDescent="0.3">
      <c r="A497" s="41"/>
      <c r="B497" s="41"/>
      <c r="C497" s="41"/>
      <c r="D497" s="41"/>
      <c r="E497" s="41"/>
      <c r="F497" s="41"/>
      <c r="G497" s="41"/>
      <c r="H497" s="43"/>
      <c r="I497" s="41"/>
      <c r="J497" s="41"/>
      <c r="K497" s="41"/>
      <c r="L497" s="41"/>
      <c r="M497" s="47" t="s">
        <v>508</v>
      </c>
      <c r="N497" s="47" t="s">
        <v>6</v>
      </c>
      <c r="O497" s="47" t="s">
        <v>507</v>
      </c>
      <c r="P497" s="47" t="s">
        <v>39</v>
      </c>
      <c r="Q497" s="1" t="s">
        <v>499</v>
      </c>
      <c r="R497" s="1" t="s">
        <v>238</v>
      </c>
      <c r="S497" s="41"/>
      <c r="T497" s="45"/>
      <c r="U497" s="41"/>
      <c r="V497" s="41"/>
    </row>
    <row r="498" spans="1:22" ht="38.25" customHeight="1" thickBot="1" x14ac:dyDescent="0.3">
      <c r="A498" s="41"/>
      <c r="B498" s="41"/>
      <c r="C498" s="41"/>
      <c r="D498" s="41"/>
      <c r="E498" s="41"/>
      <c r="F498" s="41"/>
      <c r="G498" s="41"/>
      <c r="H498" s="43"/>
      <c r="I498" s="41"/>
      <c r="J498" s="41"/>
      <c r="K498" s="41"/>
      <c r="L498" s="41"/>
      <c r="M498" s="41"/>
      <c r="N498" s="41"/>
      <c r="O498" s="41"/>
      <c r="P498" s="41"/>
      <c r="Q498" s="1" t="s">
        <v>506</v>
      </c>
      <c r="R498" s="1" t="s">
        <v>497</v>
      </c>
      <c r="S498" s="41"/>
      <c r="T498" s="45"/>
      <c r="U498" s="41"/>
      <c r="V498" s="41"/>
    </row>
    <row r="499" spans="1:22" ht="38.25" customHeight="1" thickBot="1" x14ac:dyDescent="0.3">
      <c r="A499" s="42"/>
      <c r="B499" s="42"/>
      <c r="C499" s="42"/>
      <c r="D499" s="42"/>
      <c r="E499" s="42"/>
      <c r="F499" s="42"/>
      <c r="G499" s="42"/>
      <c r="H499" s="44"/>
      <c r="I499" s="42"/>
      <c r="J499" s="42"/>
      <c r="K499" s="42"/>
      <c r="L499" s="42"/>
      <c r="M499" s="42"/>
      <c r="N499" s="42"/>
      <c r="O499" s="42"/>
      <c r="P499" s="42"/>
      <c r="Q499" s="1" t="s">
        <v>505</v>
      </c>
      <c r="R499" s="1" t="s">
        <v>495</v>
      </c>
      <c r="S499" s="42"/>
      <c r="T499" s="46"/>
      <c r="U499" s="42"/>
      <c r="V499" s="42"/>
    </row>
    <row r="500" spans="1:22" ht="38.25" customHeight="1" thickBot="1" x14ac:dyDescent="0.3">
      <c r="A500" s="47" t="s">
        <v>208</v>
      </c>
      <c r="B500" s="47">
        <v>781</v>
      </c>
      <c r="C500" s="47" t="s">
        <v>504</v>
      </c>
      <c r="D500" s="47" t="s">
        <v>6</v>
      </c>
      <c r="E500" s="47" t="s">
        <v>503</v>
      </c>
      <c r="F500" s="47" t="s">
        <v>4</v>
      </c>
      <c r="G500" s="47"/>
      <c r="H500" s="48" t="s">
        <v>502</v>
      </c>
      <c r="I500" s="47" t="s">
        <v>2</v>
      </c>
      <c r="J500" s="47" t="s">
        <v>501</v>
      </c>
      <c r="K500" s="47"/>
      <c r="L500" s="47">
        <v>0</v>
      </c>
      <c r="M500" s="47" t="s">
        <v>500</v>
      </c>
      <c r="N500" s="47" t="s">
        <v>6</v>
      </c>
      <c r="O500" s="47" t="s">
        <v>165</v>
      </c>
      <c r="P500" s="47" t="s">
        <v>24</v>
      </c>
      <c r="Q500" s="1" t="s">
        <v>499</v>
      </c>
      <c r="R500" s="1" t="s">
        <v>238</v>
      </c>
      <c r="S500" s="47" t="s">
        <v>165</v>
      </c>
      <c r="T500" s="49">
        <v>0</v>
      </c>
      <c r="U500" s="47">
        <v>65</v>
      </c>
      <c r="V500" s="47"/>
    </row>
    <row r="501" spans="1:22" ht="38.25" customHeight="1" thickBot="1" x14ac:dyDescent="0.3">
      <c r="A501" s="41"/>
      <c r="B501" s="41"/>
      <c r="C501" s="41"/>
      <c r="D501" s="41"/>
      <c r="E501" s="41"/>
      <c r="F501" s="41"/>
      <c r="G501" s="41"/>
      <c r="H501" s="43"/>
      <c r="I501" s="41"/>
      <c r="J501" s="41"/>
      <c r="K501" s="41"/>
      <c r="L501" s="41"/>
      <c r="M501" s="41"/>
      <c r="N501" s="41"/>
      <c r="O501" s="41"/>
      <c r="P501" s="41"/>
      <c r="Q501" s="1" t="s">
        <v>498</v>
      </c>
      <c r="R501" s="1" t="s">
        <v>497</v>
      </c>
      <c r="S501" s="41"/>
      <c r="T501" s="45"/>
      <c r="U501" s="41"/>
      <c r="V501" s="41"/>
    </row>
    <row r="502" spans="1:22" ht="38.25" customHeight="1" thickBot="1" x14ac:dyDescent="0.3">
      <c r="A502" s="41"/>
      <c r="B502" s="41"/>
      <c r="C502" s="41"/>
      <c r="D502" s="41"/>
      <c r="E502" s="41"/>
      <c r="F502" s="41"/>
      <c r="G502" s="41"/>
      <c r="H502" s="43"/>
      <c r="I502" s="41"/>
      <c r="J502" s="41"/>
      <c r="K502" s="41"/>
      <c r="L502" s="41"/>
      <c r="M502" s="41"/>
      <c r="N502" s="41"/>
      <c r="O502" s="41"/>
      <c r="P502" s="41"/>
      <c r="Q502" s="1" t="s">
        <v>496</v>
      </c>
      <c r="R502" s="1" t="s">
        <v>495</v>
      </c>
      <c r="S502" s="41"/>
      <c r="T502" s="45"/>
      <c r="U502" s="41"/>
      <c r="V502" s="41"/>
    </row>
    <row r="503" spans="1:22" ht="38.25" customHeight="1" thickBot="1" x14ac:dyDescent="0.3">
      <c r="A503" s="41"/>
      <c r="B503" s="41"/>
      <c r="C503" s="41"/>
      <c r="D503" s="41"/>
      <c r="E503" s="41"/>
      <c r="F503" s="41"/>
      <c r="G503" s="41"/>
      <c r="H503" s="43"/>
      <c r="I503" s="41"/>
      <c r="J503" s="41"/>
      <c r="K503" s="41"/>
      <c r="L503" s="41"/>
      <c r="M503" s="41"/>
      <c r="N503" s="41"/>
      <c r="O503" s="41"/>
      <c r="P503" s="41"/>
      <c r="Q503" s="1" t="s">
        <v>494</v>
      </c>
      <c r="R503" s="1" t="s">
        <v>493</v>
      </c>
      <c r="S503" s="41"/>
      <c r="T503" s="45"/>
      <c r="U503" s="41"/>
      <c r="V503" s="41"/>
    </row>
    <row r="504" spans="1:22" ht="38.25" customHeight="1" thickBot="1" x14ac:dyDescent="0.3">
      <c r="A504" s="41"/>
      <c r="B504" s="41"/>
      <c r="C504" s="41"/>
      <c r="D504" s="41"/>
      <c r="E504" s="41"/>
      <c r="F504" s="41"/>
      <c r="G504" s="41"/>
      <c r="H504" s="43"/>
      <c r="I504" s="41"/>
      <c r="J504" s="41"/>
      <c r="K504" s="41"/>
      <c r="L504" s="41"/>
      <c r="M504" s="41"/>
      <c r="N504" s="41"/>
      <c r="O504" s="41"/>
      <c r="P504" s="41"/>
      <c r="Q504" s="1" t="s">
        <v>492</v>
      </c>
      <c r="R504" s="1" t="s">
        <v>491</v>
      </c>
      <c r="S504" s="41"/>
      <c r="T504" s="45"/>
      <c r="U504" s="41"/>
      <c r="V504" s="41"/>
    </row>
    <row r="505" spans="1:22" ht="38.25" customHeight="1" thickBot="1" x14ac:dyDescent="0.3">
      <c r="A505" s="41"/>
      <c r="B505" s="41"/>
      <c r="C505" s="41"/>
      <c r="D505" s="41"/>
      <c r="E505" s="41"/>
      <c r="F505" s="41"/>
      <c r="G505" s="41"/>
      <c r="H505" s="43"/>
      <c r="I505" s="41"/>
      <c r="J505" s="41"/>
      <c r="K505" s="41"/>
      <c r="L505" s="41"/>
      <c r="M505" s="41"/>
      <c r="N505" s="41"/>
      <c r="O505" s="41"/>
      <c r="P505" s="41"/>
      <c r="Q505" s="1" t="s">
        <v>490</v>
      </c>
      <c r="R505" s="1" t="s">
        <v>285</v>
      </c>
      <c r="S505" s="41"/>
      <c r="T505" s="45"/>
      <c r="U505" s="41"/>
      <c r="V505" s="41"/>
    </row>
    <row r="506" spans="1:22" ht="38.25" customHeight="1" thickBot="1" x14ac:dyDescent="0.3">
      <c r="A506" s="41"/>
      <c r="B506" s="41"/>
      <c r="C506" s="41"/>
      <c r="D506" s="41"/>
      <c r="E506" s="41"/>
      <c r="F506" s="41"/>
      <c r="G506" s="41"/>
      <c r="H506" s="43"/>
      <c r="I506" s="41"/>
      <c r="J506" s="41"/>
      <c r="K506" s="41"/>
      <c r="L506" s="41"/>
      <c r="M506" s="41"/>
      <c r="N506" s="41"/>
      <c r="O506" s="41"/>
      <c r="P506" s="41"/>
      <c r="Q506" s="1" t="s">
        <v>489</v>
      </c>
      <c r="R506" s="1" t="s">
        <v>488</v>
      </c>
      <c r="S506" s="41"/>
      <c r="T506" s="45"/>
      <c r="U506" s="41"/>
      <c r="V506" s="41"/>
    </row>
    <row r="507" spans="1:22" ht="38.25" customHeight="1" thickBot="1" x14ac:dyDescent="0.3">
      <c r="A507" s="42"/>
      <c r="B507" s="42"/>
      <c r="C507" s="42"/>
      <c r="D507" s="42"/>
      <c r="E507" s="42"/>
      <c r="F507" s="42"/>
      <c r="G507" s="42"/>
      <c r="H507" s="44"/>
      <c r="I507" s="42"/>
      <c r="J507" s="42"/>
      <c r="K507" s="42"/>
      <c r="L507" s="42"/>
      <c r="M507" s="42"/>
      <c r="N507" s="42"/>
      <c r="O507" s="42"/>
      <c r="P507" s="42"/>
      <c r="Q507" s="1" t="s">
        <v>487</v>
      </c>
      <c r="R507" s="1" t="s">
        <v>34</v>
      </c>
      <c r="S507" s="42"/>
      <c r="T507" s="46"/>
      <c r="U507" s="42"/>
      <c r="V507" s="42"/>
    </row>
    <row r="508" spans="1:22" ht="38.25" customHeight="1" thickBot="1" x14ac:dyDescent="0.3">
      <c r="A508" s="47" t="s">
        <v>206</v>
      </c>
      <c r="B508" s="47">
        <v>788</v>
      </c>
      <c r="C508" s="47" t="s">
        <v>96</v>
      </c>
      <c r="D508" s="47" t="s">
        <v>98</v>
      </c>
      <c r="E508" s="47" t="s">
        <v>326</v>
      </c>
      <c r="F508" s="47" t="s">
        <v>95</v>
      </c>
      <c r="G508" s="47"/>
      <c r="H508" s="48" t="s">
        <v>486</v>
      </c>
      <c r="I508" s="47" t="s">
        <v>109</v>
      </c>
      <c r="J508" s="47" t="s">
        <v>235</v>
      </c>
      <c r="K508" s="47"/>
      <c r="L508" s="47">
        <v>0</v>
      </c>
      <c r="M508" s="47" t="s">
        <v>485</v>
      </c>
      <c r="N508" s="47" t="s">
        <v>98</v>
      </c>
      <c r="O508" s="47" t="s">
        <v>328</v>
      </c>
      <c r="P508" s="47" t="s">
        <v>39</v>
      </c>
      <c r="Q508" s="1" t="s">
        <v>484</v>
      </c>
      <c r="R508" s="1" t="s">
        <v>282</v>
      </c>
      <c r="S508" s="47" t="s">
        <v>328</v>
      </c>
      <c r="T508" s="49">
        <v>0.5</v>
      </c>
      <c r="U508" s="47">
        <v>-208</v>
      </c>
      <c r="V508" s="47"/>
    </row>
    <row r="509" spans="1:22" ht="38.25" customHeight="1" thickBot="1" x14ac:dyDescent="0.3">
      <c r="A509" s="41"/>
      <c r="B509" s="41"/>
      <c r="C509" s="41"/>
      <c r="D509" s="41"/>
      <c r="E509" s="41"/>
      <c r="F509" s="41"/>
      <c r="G509" s="41"/>
      <c r="H509" s="43"/>
      <c r="I509" s="41"/>
      <c r="J509" s="41"/>
      <c r="K509" s="41"/>
      <c r="L509" s="41"/>
      <c r="M509" s="41"/>
      <c r="N509" s="41"/>
      <c r="O509" s="41"/>
      <c r="P509" s="41"/>
      <c r="Q509" s="1" t="s">
        <v>483</v>
      </c>
      <c r="R509" s="1" t="s">
        <v>478</v>
      </c>
      <c r="S509" s="41"/>
      <c r="T509" s="45"/>
      <c r="U509" s="41"/>
      <c r="V509" s="41"/>
    </row>
    <row r="510" spans="1:22" ht="38.25" customHeight="1" thickBot="1" x14ac:dyDescent="0.3">
      <c r="A510" s="41"/>
      <c r="B510" s="41"/>
      <c r="C510" s="41"/>
      <c r="D510" s="41"/>
      <c r="E510" s="41"/>
      <c r="F510" s="41"/>
      <c r="G510" s="41"/>
      <c r="H510" s="43"/>
      <c r="I510" s="41"/>
      <c r="J510" s="41"/>
      <c r="K510" s="41"/>
      <c r="L510" s="41"/>
      <c r="M510" s="42"/>
      <c r="N510" s="42"/>
      <c r="O510" s="42"/>
      <c r="P510" s="42"/>
      <c r="Q510" s="1" t="s">
        <v>482</v>
      </c>
      <c r="R510" s="1" t="s">
        <v>478</v>
      </c>
      <c r="S510" s="41"/>
      <c r="T510" s="45"/>
      <c r="U510" s="41"/>
      <c r="V510" s="41"/>
    </row>
    <row r="511" spans="1:22" ht="38.25" customHeight="1" thickBot="1" x14ac:dyDescent="0.3">
      <c r="A511" s="41"/>
      <c r="B511" s="41"/>
      <c r="C511" s="41"/>
      <c r="D511" s="41"/>
      <c r="E511" s="41"/>
      <c r="F511" s="41"/>
      <c r="G511" s="41"/>
      <c r="H511" s="43"/>
      <c r="I511" s="41"/>
      <c r="J511" s="41"/>
      <c r="K511" s="41"/>
      <c r="L511" s="41"/>
      <c r="M511" s="47" t="s">
        <v>481</v>
      </c>
      <c r="N511" s="47" t="s">
        <v>98</v>
      </c>
      <c r="O511" s="47" t="s">
        <v>328</v>
      </c>
      <c r="P511" s="47" t="s">
        <v>24</v>
      </c>
      <c r="Q511" s="1" t="s">
        <v>480</v>
      </c>
      <c r="R511" s="1" t="s">
        <v>282</v>
      </c>
      <c r="S511" s="41"/>
      <c r="T511" s="45"/>
      <c r="U511" s="41"/>
      <c r="V511" s="41"/>
    </row>
    <row r="512" spans="1:22" ht="38.25" customHeight="1" thickBot="1" x14ac:dyDescent="0.3">
      <c r="A512" s="42"/>
      <c r="B512" s="42"/>
      <c r="C512" s="42"/>
      <c r="D512" s="42"/>
      <c r="E512" s="42"/>
      <c r="F512" s="42"/>
      <c r="G512" s="42"/>
      <c r="H512" s="44"/>
      <c r="I512" s="42"/>
      <c r="J512" s="42"/>
      <c r="K512" s="42"/>
      <c r="L512" s="42"/>
      <c r="M512" s="42"/>
      <c r="N512" s="42"/>
      <c r="O512" s="42"/>
      <c r="P512" s="42"/>
      <c r="Q512" s="1" t="s">
        <v>479</v>
      </c>
      <c r="R512" s="1" t="s">
        <v>478</v>
      </c>
      <c r="S512" s="42"/>
      <c r="T512" s="46"/>
      <c r="U512" s="42"/>
      <c r="V512" s="42"/>
    </row>
    <row r="513" spans="1:22" ht="38.25" customHeight="1" thickBot="1" x14ac:dyDescent="0.3">
      <c r="A513" s="47" t="s">
        <v>206</v>
      </c>
      <c r="B513" s="47">
        <v>789</v>
      </c>
      <c r="C513" s="47" t="s">
        <v>96</v>
      </c>
      <c r="D513" s="47" t="s">
        <v>98</v>
      </c>
      <c r="E513" s="47" t="s">
        <v>326</v>
      </c>
      <c r="F513" s="47" t="s">
        <v>95</v>
      </c>
      <c r="G513" s="47"/>
      <c r="H513" s="48" t="s">
        <v>477</v>
      </c>
      <c r="I513" s="47" t="s">
        <v>109</v>
      </c>
      <c r="J513" s="47" t="s">
        <v>235</v>
      </c>
      <c r="K513" s="47"/>
      <c r="L513" s="47">
        <v>0</v>
      </c>
      <c r="M513" s="47" t="s">
        <v>476</v>
      </c>
      <c r="N513" s="47" t="s">
        <v>98</v>
      </c>
      <c r="O513" s="47" t="s">
        <v>328</v>
      </c>
      <c r="P513" s="47" t="s">
        <v>39</v>
      </c>
      <c r="Q513" s="1" t="s">
        <v>475</v>
      </c>
      <c r="R513" s="1" t="s">
        <v>282</v>
      </c>
      <c r="S513" s="47" t="s">
        <v>328</v>
      </c>
      <c r="T513" s="49">
        <v>0.8</v>
      </c>
      <c r="U513" s="47">
        <v>-208</v>
      </c>
      <c r="V513" s="47"/>
    </row>
    <row r="514" spans="1:22" ht="38.25" customHeight="1" thickBot="1" x14ac:dyDescent="0.3">
      <c r="A514" s="41"/>
      <c r="B514" s="41"/>
      <c r="C514" s="41"/>
      <c r="D514" s="41"/>
      <c r="E514" s="41"/>
      <c r="F514" s="41"/>
      <c r="G514" s="41"/>
      <c r="H514" s="43"/>
      <c r="I514" s="41"/>
      <c r="J514" s="41"/>
      <c r="K514" s="41"/>
      <c r="L514" s="41"/>
      <c r="M514" s="42"/>
      <c r="N514" s="42"/>
      <c r="O514" s="42"/>
      <c r="P514" s="42"/>
      <c r="Q514" s="1" t="s">
        <v>426</v>
      </c>
      <c r="R514" s="1" t="s">
        <v>466</v>
      </c>
      <c r="S514" s="41"/>
      <c r="T514" s="45"/>
      <c r="U514" s="41"/>
      <c r="V514" s="41"/>
    </row>
    <row r="515" spans="1:22" ht="38.25" customHeight="1" thickBot="1" x14ac:dyDescent="0.3">
      <c r="A515" s="41"/>
      <c r="B515" s="41"/>
      <c r="C515" s="41"/>
      <c r="D515" s="41"/>
      <c r="E515" s="41"/>
      <c r="F515" s="41"/>
      <c r="G515" s="41"/>
      <c r="H515" s="43"/>
      <c r="I515" s="41"/>
      <c r="J515" s="41"/>
      <c r="K515" s="41"/>
      <c r="L515" s="41"/>
      <c r="M515" s="47" t="s">
        <v>474</v>
      </c>
      <c r="N515" s="47" t="s">
        <v>98</v>
      </c>
      <c r="O515" s="47" t="s">
        <v>328</v>
      </c>
      <c r="P515" s="47" t="s">
        <v>39</v>
      </c>
      <c r="Q515" s="1" t="s">
        <v>473</v>
      </c>
      <c r="R515" s="1" t="s">
        <v>282</v>
      </c>
      <c r="S515" s="41"/>
      <c r="T515" s="45"/>
      <c r="U515" s="41"/>
      <c r="V515" s="41"/>
    </row>
    <row r="516" spans="1:22" ht="38.25" customHeight="1" thickBot="1" x14ac:dyDescent="0.3">
      <c r="A516" s="41"/>
      <c r="B516" s="41"/>
      <c r="C516" s="41"/>
      <c r="D516" s="41"/>
      <c r="E516" s="41"/>
      <c r="F516" s="41"/>
      <c r="G516" s="41"/>
      <c r="H516" s="43"/>
      <c r="I516" s="41"/>
      <c r="J516" s="41"/>
      <c r="K516" s="41"/>
      <c r="L516" s="41"/>
      <c r="M516" s="42"/>
      <c r="N516" s="42"/>
      <c r="O516" s="42"/>
      <c r="P516" s="42"/>
      <c r="Q516" s="1" t="s">
        <v>472</v>
      </c>
      <c r="R516" s="1" t="s">
        <v>466</v>
      </c>
      <c r="S516" s="41"/>
      <c r="T516" s="45"/>
      <c r="U516" s="41"/>
      <c r="V516" s="41"/>
    </row>
    <row r="517" spans="1:22" ht="38.25" customHeight="1" thickBot="1" x14ac:dyDescent="0.3">
      <c r="A517" s="41"/>
      <c r="B517" s="41"/>
      <c r="C517" s="41"/>
      <c r="D517" s="41"/>
      <c r="E517" s="41"/>
      <c r="F517" s="41"/>
      <c r="G517" s="41"/>
      <c r="H517" s="43"/>
      <c r="I517" s="41"/>
      <c r="J517" s="41"/>
      <c r="K517" s="41"/>
      <c r="L517" s="41"/>
      <c r="M517" s="47" t="s">
        <v>471</v>
      </c>
      <c r="N517" s="47" t="s">
        <v>98</v>
      </c>
      <c r="O517" s="47" t="s">
        <v>328</v>
      </c>
      <c r="P517" s="47" t="s">
        <v>39</v>
      </c>
      <c r="Q517" s="1" t="s">
        <v>470</v>
      </c>
      <c r="R517" s="1" t="s">
        <v>282</v>
      </c>
      <c r="S517" s="41"/>
      <c r="T517" s="45"/>
      <c r="U517" s="41"/>
      <c r="V517" s="41"/>
    </row>
    <row r="518" spans="1:22" ht="38.25" customHeight="1" thickBot="1" x14ac:dyDescent="0.3">
      <c r="A518" s="41"/>
      <c r="B518" s="41"/>
      <c r="C518" s="41"/>
      <c r="D518" s="41"/>
      <c r="E518" s="41"/>
      <c r="F518" s="41"/>
      <c r="G518" s="41"/>
      <c r="H518" s="43"/>
      <c r="I518" s="41"/>
      <c r="J518" s="41"/>
      <c r="K518" s="41"/>
      <c r="L518" s="41"/>
      <c r="M518" s="42"/>
      <c r="N518" s="42"/>
      <c r="O518" s="42"/>
      <c r="P518" s="42"/>
      <c r="Q518" s="1" t="s">
        <v>422</v>
      </c>
      <c r="R518" s="1" t="s">
        <v>466</v>
      </c>
      <c r="S518" s="41"/>
      <c r="T518" s="45"/>
      <c r="U518" s="41"/>
      <c r="V518" s="41"/>
    </row>
    <row r="519" spans="1:22" ht="38.25" customHeight="1" thickBot="1" x14ac:dyDescent="0.3">
      <c r="A519" s="41"/>
      <c r="B519" s="41"/>
      <c r="C519" s="41"/>
      <c r="D519" s="41"/>
      <c r="E519" s="41"/>
      <c r="F519" s="41"/>
      <c r="G519" s="41"/>
      <c r="H519" s="43"/>
      <c r="I519" s="41"/>
      <c r="J519" s="41"/>
      <c r="K519" s="41"/>
      <c r="L519" s="41"/>
      <c r="M519" s="47" t="s">
        <v>469</v>
      </c>
      <c r="N519" s="47" t="s">
        <v>98</v>
      </c>
      <c r="O519" s="47" t="s">
        <v>328</v>
      </c>
      <c r="P519" s="47" t="s">
        <v>39</v>
      </c>
      <c r="Q519" s="1" t="s">
        <v>468</v>
      </c>
      <c r="R519" s="1" t="s">
        <v>282</v>
      </c>
      <c r="S519" s="41"/>
      <c r="T519" s="45"/>
      <c r="U519" s="41"/>
      <c r="V519" s="41"/>
    </row>
    <row r="520" spans="1:22" ht="38.25" customHeight="1" thickBot="1" x14ac:dyDescent="0.3">
      <c r="A520" s="41"/>
      <c r="B520" s="41"/>
      <c r="C520" s="41"/>
      <c r="D520" s="41"/>
      <c r="E520" s="41"/>
      <c r="F520" s="41"/>
      <c r="G520" s="41"/>
      <c r="H520" s="43"/>
      <c r="I520" s="41"/>
      <c r="J520" s="41"/>
      <c r="K520" s="41"/>
      <c r="L520" s="41"/>
      <c r="M520" s="42"/>
      <c r="N520" s="42"/>
      <c r="O520" s="42"/>
      <c r="P520" s="42"/>
      <c r="Q520" s="1" t="s">
        <v>467</v>
      </c>
      <c r="R520" s="1" t="s">
        <v>466</v>
      </c>
      <c r="S520" s="41"/>
      <c r="T520" s="45"/>
      <c r="U520" s="41"/>
      <c r="V520" s="41"/>
    </row>
    <row r="521" spans="1:22" ht="38.25" customHeight="1" thickBot="1" x14ac:dyDescent="0.3">
      <c r="A521" s="41"/>
      <c r="B521" s="41"/>
      <c r="C521" s="41"/>
      <c r="D521" s="41"/>
      <c r="E521" s="41"/>
      <c r="F521" s="41"/>
      <c r="G521" s="41"/>
      <c r="H521" s="43"/>
      <c r="I521" s="41"/>
      <c r="J521" s="41"/>
      <c r="K521" s="41"/>
      <c r="L521" s="41"/>
      <c r="M521" s="47" t="s">
        <v>465</v>
      </c>
      <c r="N521" s="47" t="s">
        <v>98</v>
      </c>
      <c r="O521" s="47" t="s">
        <v>328</v>
      </c>
      <c r="P521" s="47" t="s">
        <v>24</v>
      </c>
      <c r="Q521" s="1" t="s">
        <v>464</v>
      </c>
      <c r="R521" s="1" t="s">
        <v>282</v>
      </c>
      <c r="S521" s="41"/>
      <c r="T521" s="45"/>
      <c r="U521" s="41"/>
      <c r="V521" s="41"/>
    </row>
    <row r="522" spans="1:22" ht="38.25" customHeight="1" thickBot="1" x14ac:dyDescent="0.3">
      <c r="A522" s="42"/>
      <c r="B522" s="42"/>
      <c r="C522" s="42"/>
      <c r="D522" s="42"/>
      <c r="E522" s="42"/>
      <c r="F522" s="42"/>
      <c r="G522" s="42"/>
      <c r="H522" s="44"/>
      <c r="I522" s="42"/>
      <c r="J522" s="42"/>
      <c r="K522" s="42"/>
      <c r="L522" s="42"/>
      <c r="M522" s="42"/>
      <c r="N522" s="42"/>
      <c r="O522" s="42"/>
      <c r="P522" s="42"/>
      <c r="Q522" s="1" t="s">
        <v>463</v>
      </c>
      <c r="R522" s="1" t="s">
        <v>56</v>
      </c>
      <c r="S522" s="42"/>
      <c r="T522" s="46"/>
      <c r="U522" s="42"/>
      <c r="V522" s="42"/>
    </row>
    <row r="523" spans="1:22" ht="38.25" customHeight="1" thickBot="1" x14ac:dyDescent="0.3">
      <c r="A523" s="47" t="s">
        <v>206</v>
      </c>
      <c r="B523" s="47">
        <v>793</v>
      </c>
      <c r="C523" s="47" t="s">
        <v>96</v>
      </c>
      <c r="D523" s="47" t="s">
        <v>98</v>
      </c>
      <c r="E523" s="47" t="s">
        <v>326</v>
      </c>
      <c r="F523" s="47" t="s">
        <v>95</v>
      </c>
      <c r="G523" s="47" t="s">
        <v>453</v>
      </c>
      <c r="H523" s="48" t="s">
        <v>462</v>
      </c>
      <c r="I523" s="47" t="s">
        <v>109</v>
      </c>
      <c r="J523" s="47" t="s">
        <v>235</v>
      </c>
      <c r="K523" s="47"/>
      <c r="L523" s="47">
        <v>0</v>
      </c>
      <c r="M523" s="47" t="s">
        <v>375</v>
      </c>
      <c r="N523" s="47" t="s">
        <v>98</v>
      </c>
      <c r="O523" s="47" t="s">
        <v>297</v>
      </c>
      <c r="P523" s="47" t="s">
        <v>39</v>
      </c>
      <c r="Q523" s="1" t="s">
        <v>451</v>
      </c>
      <c r="R523" s="1" t="s">
        <v>282</v>
      </c>
      <c r="S523" s="47" t="s">
        <v>328</v>
      </c>
      <c r="T523" s="49">
        <v>1</v>
      </c>
      <c r="U523" s="47">
        <v>-208</v>
      </c>
      <c r="V523" s="47"/>
    </row>
    <row r="524" spans="1:22" ht="38.25" customHeight="1" thickBot="1" x14ac:dyDescent="0.3">
      <c r="A524" s="41"/>
      <c r="B524" s="41"/>
      <c r="C524" s="41"/>
      <c r="D524" s="41"/>
      <c r="E524" s="41"/>
      <c r="F524" s="41"/>
      <c r="G524" s="41"/>
      <c r="H524" s="43"/>
      <c r="I524" s="41"/>
      <c r="J524" s="41"/>
      <c r="K524" s="41"/>
      <c r="L524" s="41"/>
      <c r="M524" s="42"/>
      <c r="N524" s="42"/>
      <c r="O524" s="42"/>
      <c r="P524" s="42"/>
      <c r="Q524" s="1" t="s">
        <v>461</v>
      </c>
      <c r="R524" s="1" t="s">
        <v>56</v>
      </c>
      <c r="S524" s="41"/>
      <c r="T524" s="45"/>
      <c r="U524" s="41"/>
      <c r="V524" s="41"/>
    </row>
    <row r="525" spans="1:22" ht="38.25" customHeight="1" thickBot="1" x14ac:dyDescent="0.3">
      <c r="A525" s="41"/>
      <c r="B525" s="41"/>
      <c r="C525" s="41"/>
      <c r="D525" s="41"/>
      <c r="E525" s="41"/>
      <c r="F525" s="41"/>
      <c r="G525" s="41"/>
      <c r="H525" s="43"/>
      <c r="I525" s="41"/>
      <c r="J525" s="41"/>
      <c r="K525" s="41"/>
      <c r="L525" s="41"/>
      <c r="M525" s="47" t="s">
        <v>372</v>
      </c>
      <c r="N525" s="47" t="s">
        <v>98</v>
      </c>
      <c r="O525" s="47" t="s">
        <v>297</v>
      </c>
      <c r="P525" s="47" t="s">
        <v>39</v>
      </c>
      <c r="Q525" s="1" t="s">
        <v>460</v>
      </c>
      <c r="R525" s="1" t="s">
        <v>282</v>
      </c>
      <c r="S525" s="41"/>
      <c r="T525" s="45"/>
      <c r="U525" s="41"/>
      <c r="V525" s="41"/>
    </row>
    <row r="526" spans="1:22" ht="38.25" customHeight="1" thickBot="1" x14ac:dyDescent="0.3">
      <c r="A526" s="41"/>
      <c r="B526" s="41"/>
      <c r="C526" s="41"/>
      <c r="D526" s="41"/>
      <c r="E526" s="41"/>
      <c r="F526" s="41"/>
      <c r="G526" s="41"/>
      <c r="H526" s="43"/>
      <c r="I526" s="41"/>
      <c r="J526" s="41"/>
      <c r="K526" s="41"/>
      <c r="L526" s="41"/>
      <c r="M526" s="42"/>
      <c r="N526" s="42"/>
      <c r="O526" s="42"/>
      <c r="P526" s="42"/>
      <c r="Q526" s="1" t="s">
        <v>370</v>
      </c>
      <c r="R526" s="1" t="s">
        <v>56</v>
      </c>
      <c r="S526" s="41"/>
      <c r="T526" s="45"/>
      <c r="U526" s="41"/>
      <c r="V526" s="41"/>
    </row>
    <row r="527" spans="1:22" ht="38.25" customHeight="1" thickBot="1" x14ac:dyDescent="0.3">
      <c r="A527" s="41"/>
      <c r="B527" s="41"/>
      <c r="C527" s="41"/>
      <c r="D527" s="41"/>
      <c r="E527" s="41"/>
      <c r="F527" s="41"/>
      <c r="G527" s="41"/>
      <c r="H527" s="43"/>
      <c r="I527" s="41"/>
      <c r="J527" s="41"/>
      <c r="K527" s="41"/>
      <c r="L527" s="41"/>
      <c r="M527" s="47" t="s">
        <v>369</v>
      </c>
      <c r="N527" s="47" t="s">
        <v>98</v>
      </c>
      <c r="O527" s="47" t="s">
        <v>297</v>
      </c>
      <c r="P527" s="47" t="s">
        <v>39</v>
      </c>
      <c r="Q527" s="1" t="s">
        <v>368</v>
      </c>
      <c r="R527" s="1" t="s">
        <v>282</v>
      </c>
      <c r="S527" s="41"/>
      <c r="T527" s="45"/>
      <c r="U527" s="41"/>
      <c r="V527" s="41"/>
    </row>
    <row r="528" spans="1:22" ht="38.25" customHeight="1" thickBot="1" x14ac:dyDescent="0.3">
      <c r="A528" s="41"/>
      <c r="B528" s="41"/>
      <c r="C528" s="41"/>
      <c r="D528" s="41"/>
      <c r="E528" s="41"/>
      <c r="F528" s="41"/>
      <c r="G528" s="41"/>
      <c r="H528" s="43"/>
      <c r="I528" s="41"/>
      <c r="J528" s="41"/>
      <c r="K528" s="41"/>
      <c r="L528" s="41"/>
      <c r="M528" s="42"/>
      <c r="N528" s="42"/>
      <c r="O528" s="42"/>
      <c r="P528" s="42"/>
      <c r="Q528" s="1" t="s">
        <v>367</v>
      </c>
      <c r="R528" s="1" t="s">
        <v>56</v>
      </c>
      <c r="S528" s="41"/>
      <c r="T528" s="45"/>
      <c r="U528" s="41"/>
      <c r="V528" s="41"/>
    </row>
    <row r="529" spans="1:22" ht="38.25" customHeight="1" thickBot="1" x14ac:dyDescent="0.3">
      <c r="A529" s="41"/>
      <c r="B529" s="41"/>
      <c r="C529" s="41"/>
      <c r="D529" s="41"/>
      <c r="E529" s="41"/>
      <c r="F529" s="41"/>
      <c r="G529" s="41"/>
      <c r="H529" s="43"/>
      <c r="I529" s="41"/>
      <c r="J529" s="41"/>
      <c r="K529" s="41"/>
      <c r="L529" s="41"/>
      <c r="M529" s="47" t="s">
        <v>459</v>
      </c>
      <c r="N529" s="47" t="s">
        <v>98</v>
      </c>
      <c r="O529" s="47" t="s">
        <v>297</v>
      </c>
      <c r="P529" s="47" t="s">
        <v>39</v>
      </c>
      <c r="Q529" s="1" t="s">
        <v>458</v>
      </c>
      <c r="R529" s="1" t="s">
        <v>282</v>
      </c>
      <c r="S529" s="41"/>
      <c r="T529" s="45"/>
      <c r="U529" s="41"/>
      <c r="V529" s="41"/>
    </row>
    <row r="530" spans="1:22" ht="38.25" customHeight="1" thickBot="1" x14ac:dyDescent="0.3">
      <c r="A530" s="41"/>
      <c r="B530" s="41"/>
      <c r="C530" s="41"/>
      <c r="D530" s="41"/>
      <c r="E530" s="41"/>
      <c r="F530" s="41"/>
      <c r="G530" s="41"/>
      <c r="H530" s="43"/>
      <c r="I530" s="41"/>
      <c r="J530" s="41"/>
      <c r="K530" s="41"/>
      <c r="L530" s="41"/>
      <c r="M530" s="42"/>
      <c r="N530" s="42"/>
      <c r="O530" s="42"/>
      <c r="P530" s="42"/>
      <c r="Q530" s="1" t="s">
        <v>457</v>
      </c>
      <c r="R530" s="1" t="s">
        <v>56</v>
      </c>
      <c r="S530" s="41"/>
      <c r="T530" s="45"/>
      <c r="U530" s="41"/>
      <c r="V530" s="41"/>
    </row>
    <row r="531" spans="1:22" ht="38.25" customHeight="1" thickBot="1" x14ac:dyDescent="0.3">
      <c r="A531" s="41"/>
      <c r="B531" s="41"/>
      <c r="C531" s="41"/>
      <c r="D531" s="41"/>
      <c r="E531" s="41"/>
      <c r="F531" s="41"/>
      <c r="G531" s="41"/>
      <c r="H531" s="43"/>
      <c r="I531" s="41"/>
      <c r="J531" s="41"/>
      <c r="K531" s="41"/>
      <c r="L531" s="41"/>
      <c r="M531" s="47" t="s">
        <v>456</v>
      </c>
      <c r="N531" s="47" t="s">
        <v>98</v>
      </c>
      <c r="O531" s="47" t="s">
        <v>297</v>
      </c>
      <c r="P531" s="47" t="s">
        <v>39</v>
      </c>
      <c r="Q531" s="1" t="s">
        <v>455</v>
      </c>
      <c r="R531" s="1" t="s">
        <v>282</v>
      </c>
      <c r="S531" s="41"/>
      <c r="T531" s="45"/>
      <c r="U531" s="41"/>
      <c r="V531" s="41"/>
    </row>
    <row r="532" spans="1:22" ht="38.25" customHeight="1" thickBot="1" x14ac:dyDescent="0.3">
      <c r="A532" s="42"/>
      <c r="B532" s="42"/>
      <c r="C532" s="42"/>
      <c r="D532" s="42"/>
      <c r="E532" s="42"/>
      <c r="F532" s="42"/>
      <c r="G532" s="42"/>
      <c r="H532" s="44"/>
      <c r="I532" s="42"/>
      <c r="J532" s="42"/>
      <c r="K532" s="42"/>
      <c r="L532" s="42"/>
      <c r="M532" s="42"/>
      <c r="N532" s="42"/>
      <c r="O532" s="42"/>
      <c r="P532" s="42"/>
      <c r="Q532" s="1" t="s">
        <v>454</v>
      </c>
      <c r="R532" s="1" t="s">
        <v>56</v>
      </c>
      <c r="S532" s="42"/>
      <c r="T532" s="46"/>
      <c r="U532" s="42"/>
      <c r="V532" s="42"/>
    </row>
    <row r="533" spans="1:22" ht="38.25" customHeight="1" thickBot="1" x14ac:dyDescent="0.3">
      <c r="A533" s="47" t="s">
        <v>206</v>
      </c>
      <c r="B533" s="47">
        <v>795</v>
      </c>
      <c r="C533" s="47" t="s">
        <v>96</v>
      </c>
      <c r="D533" s="47" t="s">
        <v>98</v>
      </c>
      <c r="E533" s="47" t="s">
        <v>326</v>
      </c>
      <c r="F533" s="47" t="s">
        <v>95</v>
      </c>
      <c r="G533" s="47" t="s">
        <v>453</v>
      </c>
      <c r="H533" s="48" t="s">
        <v>452</v>
      </c>
      <c r="I533" s="47" t="s">
        <v>109</v>
      </c>
      <c r="J533" s="47" t="s">
        <v>235</v>
      </c>
      <c r="K533" s="47"/>
      <c r="L533" s="47">
        <v>0</v>
      </c>
      <c r="M533" s="47" t="s">
        <v>375</v>
      </c>
      <c r="N533" s="47" t="s">
        <v>98</v>
      </c>
      <c r="O533" s="47" t="s">
        <v>328</v>
      </c>
      <c r="P533" s="47" t="s">
        <v>39</v>
      </c>
      <c r="Q533" s="1" t="s">
        <v>451</v>
      </c>
      <c r="R533" s="1" t="s">
        <v>267</v>
      </c>
      <c r="S533" s="47" t="s">
        <v>328</v>
      </c>
      <c r="T533" s="49">
        <v>1</v>
      </c>
      <c r="U533" s="47">
        <v>-208</v>
      </c>
      <c r="V533" s="47"/>
    </row>
    <row r="534" spans="1:22" ht="38.25" customHeight="1" thickBot="1" x14ac:dyDescent="0.3">
      <c r="A534" s="41"/>
      <c r="B534" s="41"/>
      <c r="C534" s="41"/>
      <c r="D534" s="41"/>
      <c r="E534" s="41"/>
      <c r="F534" s="41"/>
      <c r="G534" s="41"/>
      <c r="H534" s="43"/>
      <c r="I534" s="41"/>
      <c r="J534" s="41"/>
      <c r="K534" s="41"/>
      <c r="L534" s="41"/>
      <c r="M534" s="42"/>
      <c r="N534" s="42"/>
      <c r="O534" s="42"/>
      <c r="P534" s="42"/>
      <c r="Q534" s="1" t="s">
        <v>450</v>
      </c>
      <c r="R534" s="1" t="s">
        <v>56</v>
      </c>
      <c r="S534" s="41"/>
      <c r="T534" s="45"/>
      <c r="U534" s="41"/>
      <c r="V534" s="41"/>
    </row>
    <row r="535" spans="1:22" ht="38.25" customHeight="1" thickBot="1" x14ac:dyDescent="0.3">
      <c r="A535" s="41"/>
      <c r="B535" s="41"/>
      <c r="C535" s="41"/>
      <c r="D535" s="41"/>
      <c r="E535" s="41"/>
      <c r="F535" s="41"/>
      <c r="G535" s="41"/>
      <c r="H535" s="43"/>
      <c r="I535" s="41"/>
      <c r="J535" s="41"/>
      <c r="K535" s="41"/>
      <c r="L535" s="41"/>
      <c r="M535" s="47" t="s">
        <v>372</v>
      </c>
      <c r="N535" s="47" t="s">
        <v>98</v>
      </c>
      <c r="O535" s="47" t="s">
        <v>328</v>
      </c>
      <c r="P535" s="47" t="s">
        <v>39</v>
      </c>
      <c r="Q535" s="1" t="s">
        <v>449</v>
      </c>
      <c r="R535" s="1" t="s">
        <v>267</v>
      </c>
      <c r="S535" s="41"/>
      <c r="T535" s="45"/>
      <c r="U535" s="41"/>
      <c r="V535" s="41"/>
    </row>
    <row r="536" spans="1:22" ht="38.25" customHeight="1" thickBot="1" x14ac:dyDescent="0.3">
      <c r="A536" s="41"/>
      <c r="B536" s="41"/>
      <c r="C536" s="41"/>
      <c r="D536" s="41"/>
      <c r="E536" s="41"/>
      <c r="F536" s="41"/>
      <c r="G536" s="41"/>
      <c r="H536" s="43"/>
      <c r="I536" s="41"/>
      <c r="J536" s="41"/>
      <c r="K536" s="41"/>
      <c r="L536" s="41"/>
      <c r="M536" s="42"/>
      <c r="N536" s="42"/>
      <c r="O536" s="42"/>
      <c r="P536" s="42"/>
      <c r="Q536" s="1" t="s">
        <v>448</v>
      </c>
      <c r="R536" s="1" t="s">
        <v>56</v>
      </c>
      <c r="S536" s="41"/>
      <c r="T536" s="45"/>
      <c r="U536" s="41"/>
      <c r="V536" s="41"/>
    </row>
    <row r="537" spans="1:22" ht="38.25" customHeight="1" thickBot="1" x14ac:dyDescent="0.3">
      <c r="A537" s="41"/>
      <c r="B537" s="41"/>
      <c r="C537" s="41"/>
      <c r="D537" s="41"/>
      <c r="E537" s="41"/>
      <c r="F537" s="41"/>
      <c r="G537" s="41"/>
      <c r="H537" s="43"/>
      <c r="I537" s="41"/>
      <c r="J537" s="41"/>
      <c r="K537" s="41"/>
      <c r="L537" s="41"/>
      <c r="M537" s="47" t="s">
        <v>447</v>
      </c>
      <c r="N537" s="47" t="s">
        <v>98</v>
      </c>
      <c r="O537" s="47" t="s">
        <v>328</v>
      </c>
      <c r="P537" s="47" t="s">
        <v>39</v>
      </c>
      <c r="Q537" s="1" t="s">
        <v>368</v>
      </c>
      <c r="R537" s="1" t="s">
        <v>267</v>
      </c>
      <c r="S537" s="41"/>
      <c r="T537" s="45"/>
      <c r="U537" s="41"/>
      <c r="V537" s="41"/>
    </row>
    <row r="538" spans="1:22" ht="38.25" customHeight="1" thickBot="1" x14ac:dyDescent="0.3">
      <c r="A538" s="41"/>
      <c r="B538" s="41"/>
      <c r="C538" s="41"/>
      <c r="D538" s="41"/>
      <c r="E538" s="41"/>
      <c r="F538" s="41"/>
      <c r="G538" s="41"/>
      <c r="H538" s="43"/>
      <c r="I538" s="41"/>
      <c r="J538" s="41"/>
      <c r="K538" s="41"/>
      <c r="L538" s="41"/>
      <c r="M538" s="42"/>
      <c r="N538" s="42"/>
      <c r="O538" s="42"/>
      <c r="P538" s="42"/>
      <c r="Q538" s="1" t="s">
        <v>367</v>
      </c>
      <c r="R538" s="1" t="s">
        <v>56</v>
      </c>
      <c r="S538" s="41"/>
      <c r="T538" s="45"/>
      <c r="U538" s="41"/>
      <c r="V538" s="41"/>
    </row>
    <row r="539" spans="1:22" ht="38.25" customHeight="1" thickBot="1" x14ac:dyDescent="0.3">
      <c r="A539" s="41"/>
      <c r="B539" s="41"/>
      <c r="C539" s="41"/>
      <c r="D539" s="41"/>
      <c r="E539" s="41"/>
      <c r="F539" s="41"/>
      <c r="G539" s="41"/>
      <c r="H539" s="43"/>
      <c r="I539" s="41"/>
      <c r="J539" s="41"/>
      <c r="K539" s="41"/>
      <c r="L539" s="41"/>
      <c r="M539" s="47" t="s">
        <v>446</v>
      </c>
      <c r="N539" s="47" t="s">
        <v>98</v>
      </c>
      <c r="O539" s="47" t="s">
        <v>328</v>
      </c>
      <c r="P539" s="47" t="s">
        <v>39</v>
      </c>
      <c r="Q539" s="1" t="s">
        <v>445</v>
      </c>
      <c r="R539" s="1" t="s">
        <v>267</v>
      </c>
      <c r="S539" s="41"/>
      <c r="T539" s="45"/>
      <c r="U539" s="41"/>
      <c r="V539" s="41"/>
    </row>
    <row r="540" spans="1:22" ht="38.25" customHeight="1" thickBot="1" x14ac:dyDescent="0.3">
      <c r="A540" s="41"/>
      <c r="B540" s="41"/>
      <c r="C540" s="41"/>
      <c r="D540" s="41"/>
      <c r="E540" s="41"/>
      <c r="F540" s="41"/>
      <c r="G540" s="41"/>
      <c r="H540" s="43"/>
      <c r="I540" s="41"/>
      <c r="J540" s="41"/>
      <c r="K540" s="41"/>
      <c r="L540" s="41"/>
      <c r="M540" s="41"/>
      <c r="N540" s="41"/>
      <c r="O540" s="41"/>
      <c r="P540" s="41"/>
      <c r="Q540" s="1" t="s">
        <v>444</v>
      </c>
      <c r="R540" s="1" t="s">
        <v>443</v>
      </c>
      <c r="S540" s="41"/>
      <c r="T540" s="45"/>
      <c r="U540" s="41"/>
      <c r="V540" s="41"/>
    </row>
    <row r="541" spans="1:22" ht="38.25" customHeight="1" thickBot="1" x14ac:dyDescent="0.3">
      <c r="A541" s="41"/>
      <c r="B541" s="41"/>
      <c r="C541" s="41"/>
      <c r="D541" s="41"/>
      <c r="E541" s="41"/>
      <c r="F541" s="41"/>
      <c r="G541" s="41"/>
      <c r="H541" s="43"/>
      <c r="I541" s="41"/>
      <c r="J541" s="41"/>
      <c r="K541" s="41"/>
      <c r="L541" s="41"/>
      <c r="M541" s="42"/>
      <c r="N541" s="42"/>
      <c r="O541" s="42"/>
      <c r="P541" s="42"/>
      <c r="Q541" s="1" t="s">
        <v>442</v>
      </c>
      <c r="R541" s="1" t="s">
        <v>56</v>
      </c>
      <c r="S541" s="41"/>
      <c r="T541" s="45"/>
      <c r="U541" s="41"/>
      <c r="V541" s="41"/>
    </row>
    <row r="542" spans="1:22" ht="38.25" customHeight="1" thickBot="1" x14ac:dyDescent="0.3">
      <c r="A542" s="41"/>
      <c r="B542" s="41"/>
      <c r="C542" s="41"/>
      <c r="D542" s="41"/>
      <c r="E542" s="41"/>
      <c r="F542" s="41"/>
      <c r="G542" s="41"/>
      <c r="H542" s="43"/>
      <c r="I542" s="41"/>
      <c r="J542" s="41"/>
      <c r="K542" s="41"/>
      <c r="L542" s="41"/>
      <c r="M542" s="47" t="s">
        <v>441</v>
      </c>
      <c r="N542" s="47" t="s">
        <v>98</v>
      </c>
      <c r="O542" s="47" t="s">
        <v>328</v>
      </c>
      <c r="P542" s="47" t="s">
        <v>39</v>
      </c>
      <c r="Q542" s="1" t="s">
        <v>346</v>
      </c>
      <c r="R542" s="1" t="s">
        <v>267</v>
      </c>
      <c r="S542" s="41"/>
      <c r="T542" s="45"/>
      <c r="U542" s="41"/>
      <c r="V542" s="41"/>
    </row>
    <row r="543" spans="1:22" ht="38.25" customHeight="1" thickBot="1" x14ac:dyDescent="0.3">
      <c r="A543" s="41"/>
      <c r="B543" s="41"/>
      <c r="C543" s="41"/>
      <c r="D543" s="41"/>
      <c r="E543" s="41"/>
      <c r="F543" s="41"/>
      <c r="G543" s="41"/>
      <c r="H543" s="43"/>
      <c r="I543" s="41"/>
      <c r="J543" s="41"/>
      <c r="K543" s="41"/>
      <c r="L543" s="41"/>
      <c r="M543" s="42"/>
      <c r="N543" s="42"/>
      <c r="O543" s="42"/>
      <c r="P543" s="42"/>
      <c r="Q543" s="1" t="s">
        <v>440</v>
      </c>
      <c r="R543" s="1" t="s">
        <v>56</v>
      </c>
      <c r="S543" s="41"/>
      <c r="T543" s="45"/>
      <c r="U543" s="41"/>
      <c r="V543" s="41"/>
    </row>
    <row r="544" spans="1:22" ht="38.25" customHeight="1" thickBot="1" x14ac:dyDescent="0.3">
      <c r="A544" s="41"/>
      <c r="B544" s="41"/>
      <c r="C544" s="41"/>
      <c r="D544" s="41"/>
      <c r="E544" s="41"/>
      <c r="F544" s="41"/>
      <c r="G544" s="41"/>
      <c r="H544" s="43"/>
      <c r="I544" s="41"/>
      <c r="J544" s="41"/>
      <c r="K544" s="41"/>
      <c r="L544" s="41"/>
      <c r="M544" s="47" t="s">
        <v>439</v>
      </c>
      <c r="N544" s="47" t="s">
        <v>98</v>
      </c>
      <c r="O544" s="47" t="s">
        <v>328</v>
      </c>
      <c r="P544" s="47" t="s">
        <v>39</v>
      </c>
      <c r="Q544" s="1" t="s">
        <v>438</v>
      </c>
      <c r="R544" s="1" t="s">
        <v>267</v>
      </c>
      <c r="S544" s="41"/>
      <c r="T544" s="45"/>
      <c r="U544" s="41"/>
      <c r="V544" s="41"/>
    </row>
    <row r="545" spans="1:22" ht="38.25" customHeight="1" thickBot="1" x14ac:dyDescent="0.3">
      <c r="A545" s="41"/>
      <c r="B545" s="41"/>
      <c r="C545" s="41"/>
      <c r="D545" s="41"/>
      <c r="E545" s="41"/>
      <c r="F545" s="41"/>
      <c r="G545" s="41"/>
      <c r="H545" s="43"/>
      <c r="I545" s="41"/>
      <c r="J545" s="41"/>
      <c r="K545" s="41"/>
      <c r="L545" s="41"/>
      <c r="M545" s="42"/>
      <c r="N545" s="42"/>
      <c r="O545" s="42"/>
      <c r="P545" s="42"/>
      <c r="Q545" s="1" t="s">
        <v>437</v>
      </c>
      <c r="R545" s="1" t="s">
        <v>56</v>
      </c>
      <c r="S545" s="41"/>
      <c r="T545" s="45"/>
      <c r="U545" s="41"/>
      <c r="V545" s="41"/>
    </row>
    <row r="546" spans="1:22" ht="38.25" customHeight="1" thickBot="1" x14ac:dyDescent="0.3">
      <c r="A546" s="41"/>
      <c r="B546" s="41"/>
      <c r="C546" s="41"/>
      <c r="D546" s="41"/>
      <c r="E546" s="41"/>
      <c r="F546" s="41"/>
      <c r="G546" s="41"/>
      <c r="H546" s="43"/>
      <c r="I546" s="41"/>
      <c r="J546" s="41"/>
      <c r="K546" s="41"/>
      <c r="L546" s="41"/>
      <c r="M546" s="47" t="s">
        <v>436</v>
      </c>
      <c r="N546" s="47" t="s">
        <v>98</v>
      </c>
      <c r="O546" s="47" t="s">
        <v>328</v>
      </c>
      <c r="P546" s="47" t="s">
        <v>39</v>
      </c>
      <c r="Q546" s="1" t="s">
        <v>435</v>
      </c>
      <c r="R546" s="1" t="s">
        <v>267</v>
      </c>
      <c r="S546" s="41"/>
      <c r="T546" s="45"/>
      <c r="U546" s="41"/>
      <c r="V546" s="41"/>
    </row>
    <row r="547" spans="1:22" ht="38.25" customHeight="1" thickBot="1" x14ac:dyDescent="0.3">
      <c r="A547" s="41"/>
      <c r="B547" s="41"/>
      <c r="C547" s="41"/>
      <c r="D547" s="41"/>
      <c r="E547" s="41"/>
      <c r="F547" s="41"/>
      <c r="G547" s="41"/>
      <c r="H547" s="43"/>
      <c r="I547" s="41"/>
      <c r="J547" s="41"/>
      <c r="K547" s="41"/>
      <c r="L547" s="41"/>
      <c r="M547" s="41"/>
      <c r="N547" s="41"/>
      <c r="O547" s="41"/>
      <c r="P547" s="41"/>
      <c r="Q547" s="1" t="s">
        <v>434</v>
      </c>
      <c r="R547" s="1" t="s">
        <v>56</v>
      </c>
      <c r="S547" s="41"/>
      <c r="T547" s="45"/>
      <c r="U547" s="41"/>
      <c r="V547" s="41"/>
    </row>
    <row r="548" spans="1:22" ht="38.25" customHeight="1" thickBot="1" x14ac:dyDescent="0.3">
      <c r="A548" s="42"/>
      <c r="B548" s="42"/>
      <c r="C548" s="42"/>
      <c r="D548" s="42"/>
      <c r="E548" s="42"/>
      <c r="F548" s="42"/>
      <c r="G548" s="42"/>
      <c r="H548" s="44"/>
      <c r="I548" s="42"/>
      <c r="J548" s="42"/>
      <c r="K548" s="42"/>
      <c r="L548" s="42"/>
      <c r="M548" s="42"/>
      <c r="N548" s="42"/>
      <c r="O548" s="42"/>
      <c r="P548" s="42"/>
      <c r="Q548" s="1" t="s">
        <v>433</v>
      </c>
      <c r="R548" s="1" t="s">
        <v>56</v>
      </c>
      <c r="S548" s="42"/>
      <c r="T548" s="46"/>
      <c r="U548" s="42"/>
      <c r="V548" s="42"/>
    </row>
    <row r="549" spans="1:22" ht="38.25" customHeight="1" thickBot="1" x14ac:dyDescent="0.3">
      <c r="A549" s="47" t="s">
        <v>206</v>
      </c>
      <c r="B549" s="47">
        <v>796</v>
      </c>
      <c r="C549" s="47" t="s">
        <v>96</v>
      </c>
      <c r="D549" s="47" t="s">
        <v>98</v>
      </c>
      <c r="E549" s="47" t="s">
        <v>326</v>
      </c>
      <c r="F549" s="47" t="s">
        <v>95</v>
      </c>
      <c r="G549" s="47"/>
      <c r="H549" s="48" t="s">
        <v>432</v>
      </c>
      <c r="I549" s="47" t="s">
        <v>109</v>
      </c>
      <c r="J549" s="47" t="s">
        <v>235</v>
      </c>
      <c r="K549" s="47"/>
      <c r="L549" s="47">
        <v>0</v>
      </c>
      <c r="M549" s="47" t="s">
        <v>431</v>
      </c>
      <c r="N549" s="47" t="s">
        <v>98</v>
      </c>
      <c r="O549" s="47" t="s">
        <v>160</v>
      </c>
      <c r="P549" s="47" t="s">
        <v>39</v>
      </c>
      <c r="Q549" s="1" t="s">
        <v>430</v>
      </c>
      <c r="R549" s="1" t="s">
        <v>160</v>
      </c>
      <c r="S549" s="47" t="s">
        <v>328</v>
      </c>
      <c r="T549" s="50">
        <v>0.875</v>
      </c>
      <c r="U549" s="47">
        <v>-208</v>
      </c>
      <c r="V549" s="47"/>
    </row>
    <row r="550" spans="1:22" ht="38.25" customHeight="1" thickBot="1" x14ac:dyDescent="0.3">
      <c r="A550" s="41"/>
      <c r="B550" s="41"/>
      <c r="C550" s="41"/>
      <c r="D550" s="41"/>
      <c r="E550" s="41"/>
      <c r="F550" s="41"/>
      <c r="G550" s="41"/>
      <c r="H550" s="43"/>
      <c r="I550" s="41"/>
      <c r="J550" s="41"/>
      <c r="K550" s="41"/>
      <c r="L550" s="41"/>
      <c r="M550" s="42"/>
      <c r="N550" s="42"/>
      <c r="O550" s="42"/>
      <c r="P550" s="42"/>
      <c r="Q550" s="1" t="s">
        <v>429</v>
      </c>
      <c r="R550" s="1" t="s">
        <v>56</v>
      </c>
      <c r="S550" s="41"/>
      <c r="T550" s="51"/>
      <c r="U550" s="41"/>
      <c r="V550" s="41"/>
    </row>
    <row r="551" spans="1:22" ht="38.25" customHeight="1" thickBot="1" x14ac:dyDescent="0.3">
      <c r="A551" s="41"/>
      <c r="B551" s="41"/>
      <c r="C551" s="41"/>
      <c r="D551" s="41"/>
      <c r="E551" s="41"/>
      <c r="F551" s="41"/>
      <c r="G551" s="41"/>
      <c r="H551" s="43"/>
      <c r="I551" s="41"/>
      <c r="J551" s="41"/>
      <c r="K551" s="41"/>
      <c r="L551" s="41"/>
      <c r="M551" s="47" t="s">
        <v>428</v>
      </c>
      <c r="N551" s="47" t="s">
        <v>98</v>
      </c>
      <c r="O551" s="47" t="s">
        <v>160</v>
      </c>
      <c r="P551" s="47" t="s">
        <v>39</v>
      </c>
      <c r="Q551" s="1" t="s">
        <v>427</v>
      </c>
      <c r="R551" s="1" t="s">
        <v>160</v>
      </c>
      <c r="S551" s="41"/>
      <c r="T551" s="51"/>
      <c r="U551" s="41"/>
      <c r="V551" s="41"/>
    </row>
    <row r="552" spans="1:22" ht="38.25" customHeight="1" thickBot="1" x14ac:dyDescent="0.3">
      <c r="A552" s="41"/>
      <c r="B552" s="41"/>
      <c r="C552" s="41"/>
      <c r="D552" s="41"/>
      <c r="E552" s="41"/>
      <c r="F552" s="41"/>
      <c r="G552" s="41"/>
      <c r="H552" s="43"/>
      <c r="I552" s="41"/>
      <c r="J552" s="41"/>
      <c r="K552" s="41"/>
      <c r="L552" s="41"/>
      <c r="M552" s="41"/>
      <c r="N552" s="41"/>
      <c r="O552" s="41"/>
      <c r="P552" s="41"/>
      <c r="Q552" s="1" t="s">
        <v>426</v>
      </c>
      <c r="R552" s="1" t="s">
        <v>56</v>
      </c>
      <c r="S552" s="41"/>
      <c r="T552" s="51"/>
      <c r="U552" s="41"/>
      <c r="V552" s="41"/>
    </row>
    <row r="553" spans="1:22" ht="38.25" customHeight="1" thickBot="1" x14ac:dyDescent="0.3">
      <c r="A553" s="41"/>
      <c r="B553" s="41"/>
      <c r="C553" s="41"/>
      <c r="D553" s="41"/>
      <c r="E553" s="41"/>
      <c r="F553" s="41"/>
      <c r="G553" s="41"/>
      <c r="H553" s="43"/>
      <c r="I553" s="41"/>
      <c r="J553" s="41"/>
      <c r="K553" s="41"/>
      <c r="L553" s="41"/>
      <c r="M553" s="42"/>
      <c r="N553" s="42"/>
      <c r="O553" s="42"/>
      <c r="P553" s="42"/>
      <c r="Q553" s="1" t="s">
        <v>425</v>
      </c>
      <c r="R553" s="1" t="s">
        <v>56</v>
      </c>
      <c r="S553" s="41"/>
      <c r="T553" s="51"/>
      <c r="U553" s="41"/>
      <c r="V553" s="41"/>
    </row>
    <row r="554" spans="1:22" ht="38.25" customHeight="1" thickBot="1" x14ac:dyDescent="0.3">
      <c r="A554" s="41"/>
      <c r="B554" s="41"/>
      <c r="C554" s="41"/>
      <c r="D554" s="41"/>
      <c r="E554" s="41"/>
      <c r="F554" s="41"/>
      <c r="G554" s="41"/>
      <c r="H554" s="43"/>
      <c r="I554" s="41"/>
      <c r="J554" s="41"/>
      <c r="K554" s="41"/>
      <c r="L554" s="41"/>
      <c r="M554" s="47" t="s">
        <v>424</v>
      </c>
      <c r="N554" s="47" t="s">
        <v>98</v>
      </c>
      <c r="O554" s="47" t="s">
        <v>160</v>
      </c>
      <c r="P554" s="47" t="s">
        <v>39</v>
      </c>
      <c r="Q554" s="1" t="s">
        <v>423</v>
      </c>
      <c r="R554" s="1" t="s">
        <v>160</v>
      </c>
      <c r="S554" s="41"/>
      <c r="T554" s="51"/>
      <c r="U554" s="41"/>
      <c r="V554" s="41"/>
    </row>
    <row r="555" spans="1:22" ht="38.25" customHeight="1" thickBot="1" x14ac:dyDescent="0.3">
      <c r="A555" s="41"/>
      <c r="B555" s="41"/>
      <c r="C555" s="41"/>
      <c r="D555" s="41"/>
      <c r="E555" s="41"/>
      <c r="F555" s="41"/>
      <c r="G555" s="41"/>
      <c r="H555" s="43"/>
      <c r="I555" s="41"/>
      <c r="J555" s="41"/>
      <c r="K555" s="41"/>
      <c r="L555" s="41"/>
      <c r="M555" s="42"/>
      <c r="N555" s="42"/>
      <c r="O555" s="42"/>
      <c r="P555" s="42"/>
      <c r="Q555" s="1" t="s">
        <v>422</v>
      </c>
      <c r="R555" s="1" t="s">
        <v>56</v>
      </c>
      <c r="S555" s="41"/>
      <c r="T555" s="51"/>
      <c r="U555" s="41"/>
      <c r="V555" s="41"/>
    </row>
    <row r="556" spans="1:22" ht="38.25" customHeight="1" thickBot="1" x14ac:dyDescent="0.3">
      <c r="A556" s="41"/>
      <c r="B556" s="41"/>
      <c r="C556" s="41"/>
      <c r="D556" s="41"/>
      <c r="E556" s="41"/>
      <c r="F556" s="41"/>
      <c r="G556" s="41"/>
      <c r="H556" s="43"/>
      <c r="I556" s="41"/>
      <c r="J556" s="41"/>
      <c r="K556" s="41"/>
      <c r="L556" s="41"/>
      <c r="M556" s="47" t="s">
        <v>421</v>
      </c>
      <c r="N556" s="47" t="s">
        <v>98</v>
      </c>
      <c r="O556" s="47" t="s">
        <v>160</v>
      </c>
      <c r="P556" s="47" t="s">
        <v>39</v>
      </c>
      <c r="Q556" s="1" t="s">
        <v>420</v>
      </c>
      <c r="R556" s="1" t="s">
        <v>160</v>
      </c>
      <c r="S556" s="41"/>
      <c r="T556" s="51"/>
      <c r="U556" s="41"/>
      <c r="V556" s="41"/>
    </row>
    <row r="557" spans="1:22" ht="38.25" customHeight="1" thickBot="1" x14ac:dyDescent="0.3">
      <c r="A557" s="41"/>
      <c r="B557" s="41"/>
      <c r="C557" s="41"/>
      <c r="D557" s="41"/>
      <c r="E557" s="41"/>
      <c r="F557" s="41"/>
      <c r="G557" s="41"/>
      <c r="H557" s="43"/>
      <c r="I557" s="41"/>
      <c r="J557" s="41"/>
      <c r="K557" s="41"/>
      <c r="L557" s="41"/>
      <c r="M557" s="42"/>
      <c r="N557" s="42"/>
      <c r="O557" s="42"/>
      <c r="P557" s="42"/>
      <c r="Q557" s="1" t="s">
        <v>419</v>
      </c>
      <c r="R557" s="1" t="s">
        <v>56</v>
      </c>
      <c r="S557" s="41"/>
      <c r="T557" s="51"/>
      <c r="U557" s="41"/>
      <c r="V557" s="41"/>
    </row>
    <row r="558" spans="1:22" ht="38.25" customHeight="1" thickBot="1" x14ac:dyDescent="0.3">
      <c r="A558" s="41"/>
      <c r="B558" s="41"/>
      <c r="C558" s="41"/>
      <c r="D558" s="41"/>
      <c r="E558" s="41"/>
      <c r="F558" s="41"/>
      <c r="G558" s="41"/>
      <c r="H558" s="43"/>
      <c r="I558" s="41"/>
      <c r="J558" s="41"/>
      <c r="K558" s="41"/>
      <c r="L558" s="41"/>
      <c r="M558" s="47" t="s">
        <v>418</v>
      </c>
      <c r="N558" s="47" t="s">
        <v>98</v>
      </c>
      <c r="O558" s="47" t="s">
        <v>160</v>
      </c>
      <c r="P558" s="47" t="s">
        <v>39</v>
      </c>
      <c r="Q558" s="1" t="s">
        <v>417</v>
      </c>
      <c r="R558" s="1" t="s">
        <v>160</v>
      </c>
      <c r="S558" s="41"/>
      <c r="T558" s="51"/>
      <c r="U558" s="41"/>
      <c r="V558" s="41"/>
    </row>
    <row r="559" spans="1:22" ht="38.25" customHeight="1" thickBot="1" x14ac:dyDescent="0.3">
      <c r="A559" s="41"/>
      <c r="B559" s="41"/>
      <c r="C559" s="41"/>
      <c r="D559" s="41"/>
      <c r="E559" s="41"/>
      <c r="F559" s="41"/>
      <c r="G559" s="41"/>
      <c r="H559" s="43"/>
      <c r="I559" s="41"/>
      <c r="J559" s="41"/>
      <c r="K559" s="41"/>
      <c r="L559" s="41"/>
      <c r="M559" s="42"/>
      <c r="N559" s="42"/>
      <c r="O559" s="42"/>
      <c r="P559" s="42"/>
      <c r="Q559" s="1" t="s">
        <v>416</v>
      </c>
      <c r="R559" s="1" t="s">
        <v>56</v>
      </c>
      <c r="S559" s="41"/>
      <c r="T559" s="51"/>
      <c r="U559" s="41"/>
      <c r="V559" s="41"/>
    </row>
    <row r="560" spans="1:22" ht="38.25" customHeight="1" thickBot="1" x14ac:dyDescent="0.3">
      <c r="A560" s="41"/>
      <c r="B560" s="41"/>
      <c r="C560" s="41"/>
      <c r="D560" s="41"/>
      <c r="E560" s="41"/>
      <c r="F560" s="41"/>
      <c r="G560" s="41"/>
      <c r="H560" s="43"/>
      <c r="I560" s="41"/>
      <c r="J560" s="41"/>
      <c r="K560" s="41"/>
      <c r="L560" s="41"/>
      <c r="M560" s="47" t="s">
        <v>415</v>
      </c>
      <c r="N560" s="47" t="s">
        <v>98</v>
      </c>
      <c r="O560" s="47" t="s">
        <v>160</v>
      </c>
      <c r="P560" s="47" t="s">
        <v>24</v>
      </c>
      <c r="Q560" s="1" t="s">
        <v>414</v>
      </c>
      <c r="R560" s="1" t="s">
        <v>160</v>
      </c>
      <c r="S560" s="41"/>
      <c r="T560" s="51"/>
      <c r="U560" s="41"/>
      <c r="V560" s="41"/>
    </row>
    <row r="561" spans="1:22" ht="38.25" customHeight="1" thickBot="1" x14ac:dyDescent="0.3">
      <c r="A561" s="41"/>
      <c r="B561" s="41"/>
      <c r="C561" s="41"/>
      <c r="D561" s="41"/>
      <c r="E561" s="41"/>
      <c r="F561" s="41"/>
      <c r="G561" s="41"/>
      <c r="H561" s="43"/>
      <c r="I561" s="41"/>
      <c r="J561" s="41"/>
      <c r="K561" s="41"/>
      <c r="L561" s="41"/>
      <c r="M561" s="42"/>
      <c r="N561" s="42"/>
      <c r="O561" s="42"/>
      <c r="P561" s="42"/>
      <c r="Q561" s="1" t="s">
        <v>413</v>
      </c>
      <c r="R561" s="1" t="s">
        <v>56</v>
      </c>
      <c r="S561" s="41"/>
      <c r="T561" s="51"/>
      <c r="U561" s="41"/>
      <c r="V561" s="41"/>
    </row>
    <row r="562" spans="1:22" ht="38.25" customHeight="1" thickBot="1" x14ac:dyDescent="0.3">
      <c r="A562" s="41"/>
      <c r="B562" s="41"/>
      <c r="C562" s="41"/>
      <c r="D562" s="41"/>
      <c r="E562" s="41"/>
      <c r="F562" s="41"/>
      <c r="G562" s="41"/>
      <c r="H562" s="43"/>
      <c r="I562" s="41"/>
      <c r="J562" s="41"/>
      <c r="K562" s="41"/>
      <c r="L562" s="41"/>
      <c r="M562" s="47" t="s">
        <v>412</v>
      </c>
      <c r="N562" s="47" t="s">
        <v>98</v>
      </c>
      <c r="O562" s="47" t="s">
        <v>160</v>
      </c>
      <c r="P562" s="47" t="s">
        <v>39</v>
      </c>
      <c r="Q562" s="1" t="s">
        <v>411</v>
      </c>
      <c r="R562" s="1" t="s">
        <v>160</v>
      </c>
      <c r="S562" s="41"/>
      <c r="T562" s="51"/>
      <c r="U562" s="41"/>
      <c r="V562" s="41"/>
    </row>
    <row r="563" spans="1:22" ht="38.25" customHeight="1" thickBot="1" x14ac:dyDescent="0.3">
      <c r="A563" s="41"/>
      <c r="B563" s="41"/>
      <c r="C563" s="41"/>
      <c r="D563" s="41"/>
      <c r="E563" s="41"/>
      <c r="F563" s="41"/>
      <c r="G563" s="41"/>
      <c r="H563" s="43"/>
      <c r="I563" s="41"/>
      <c r="J563" s="41"/>
      <c r="K563" s="41"/>
      <c r="L563" s="41"/>
      <c r="M563" s="42"/>
      <c r="N563" s="42"/>
      <c r="O563" s="42"/>
      <c r="P563" s="42"/>
      <c r="Q563" s="1" t="s">
        <v>410</v>
      </c>
      <c r="R563" s="1" t="s">
        <v>56</v>
      </c>
      <c r="S563" s="41"/>
      <c r="T563" s="51"/>
      <c r="U563" s="41"/>
      <c r="V563" s="41"/>
    </row>
    <row r="564" spans="1:22" ht="38.25" customHeight="1" thickBot="1" x14ac:dyDescent="0.3">
      <c r="A564" s="41"/>
      <c r="B564" s="41"/>
      <c r="C564" s="41"/>
      <c r="D564" s="41"/>
      <c r="E564" s="41"/>
      <c r="F564" s="41"/>
      <c r="G564" s="41"/>
      <c r="H564" s="43"/>
      <c r="I564" s="41"/>
      <c r="J564" s="41"/>
      <c r="K564" s="41"/>
      <c r="L564" s="41"/>
      <c r="M564" s="47" t="s">
        <v>409</v>
      </c>
      <c r="N564" s="47" t="s">
        <v>98</v>
      </c>
      <c r="O564" s="47" t="s">
        <v>160</v>
      </c>
      <c r="P564" s="47" t="s">
        <v>39</v>
      </c>
      <c r="Q564" s="1" t="s">
        <v>408</v>
      </c>
      <c r="R564" s="1" t="s">
        <v>160</v>
      </c>
      <c r="S564" s="41"/>
      <c r="T564" s="51"/>
      <c r="U564" s="41"/>
      <c r="V564" s="41"/>
    </row>
    <row r="565" spans="1:22" ht="38.25" customHeight="1" thickBot="1" x14ac:dyDescent="0.3">
      <c r="A565" s="42"/>
      <c r="B565" s="42"/>
      <c r="C565" s="42"/>
      <c r="D565" s="42"/>
      <c r="E565" s="42"/>
      <c r="F565" s="42"/>
      <c r="G565" s="42"/>
      <c r="H565" s="44"/>
      <c r="I565" s="42"/>
      <c r="J565" s="42"/>
      <c r="K565" s="42"/>
      <c r="L565" s="42"/>
      <c r="M565" s="42"/>
      <c r="N565" s="42"/>
      <c r="O565" s="42"/>
      <c r="P565" s="42"/>
      <c r="Q565" s="1" t="s">
        <v>407</v>
      </c>
      <c r="R565" s="1" t="s">
        <v>56</v>
      </c>
      <c r="S565" s="42"/>
      <c r="T565" s="52"/>
      <c r="U565" s="42"/>
      <c r="V565" s="42"/>
    </row>
    <row r="566" spans="1:22" ht="38.25" customHeight="1" thickBot="1" x14ac:dyDescent="0.3">
      <c r="A566" s="47" t="s">
        <v>206</v>
      </c>
      <c r="B566" s="47">
        <v>797</v>
      </c>
      <c r="C566" s="47" t="s">
        <v>96</v>
      </c>
      <c r="D566" s="47" t="s">
        <v>98</v>
      </c>
      <c r="E566" s="47" t="s">
        <v>326</v>
      </c>
      <c r="F566" s="47" t="s">
        <v>95</v>
      </c>
      <c r="G566" s="47"/>
      <c r="H566" s="48" t="s">
        <v>406</v>
      </c>
      <c r="I566" s="47" t="s">
        <v>109</v>
      </c>
      <c r="J566" s="47" t="s">
        <v>235</v>
      </c>
      <c r="K566" s="47"/>
      <c r="L566" s="47">
        <v>0</v>
      </c>
      <c r="M566" s="47" t="s">
        <v>324</v>
      </c>
      <c r="N566" s="47" t="s">
        <v>98</v>
      </c>
      <c r="O566" s="47" t="s">
        <v>297</v>
      </c>
      <c r="P566" s="47" t="s">
        <v>39</v>
      </c>
      <c r="Q566" s="1" t="s">
        <v>405</v>
      </c>
      <c r="R566" s="1" t="s">
        <v>267</v>
      </c>
      <c r="S566" s="47" t="s">
        <v>328</v>
      </c>
      <c r="T566" s="49">
        <v>1</v>
      </c>
      <c r="U566" s="47">
        <v>-208</v>
      </c>
      <c r="V566" s="47"/>
    </row>
    <row r="567" spans="1:22" ht="38.25" customHeight="1" thickBot="1" x14ac:dyDescent="0.3">
      <c r="A567" s="41"/>
      <c r="B567" s="41"/>
      <c r="C567" s="41"/>
      <c r="D567" s="41"/>
      <c r="E567" s="41"/>
      <c r="F567" s="41"/>
      <c r="G567" s="41"/>
      <c r="H567" s="43"/>
      <c r="I567" s="41"/>
      <c r="J567" s="41"/>
      <c r="K567" s="41"/>
      <c r="L567" s="41"/>
      <c r="M567" s="42"/>
      <c r="N567" s="42"/>
      <c r="O567" s="42"/>
      <c r="P567" s="42"/>
      <c r="Q567" s="1" t="s">
        <v>404</v>
      </c>
      <c r="R567" s="1" t="s">
        <v>56</v>
      </c>
      <c r="S567" s="41"/>
      <c r="T567" s="45"/>
      <c r="U567" s="41"/>
      <c r="V567" s="41"/>
    </row>
    <row r="568" spans="1:22" ht="38.25" customHeight="1" thickBot="1" x14ac:dyDescent="0.3">
      <c r="A568" s="41"/>
      <c r="B568" s="41"/>
      <c r="C568" s="41"/>
      <c r="D568" s="41"/>
      <c r="E568" s="41"/>
      <c r="F568" s="41"/>
      <c r="G568" s="41"/>
      <c r="H568" s="43"/>
      <c r="I568" s="41"/>
      <c r="J568" s="41"/>
      <c r="K568" s="41"/>
      <c r="L568" s="41"/>
      <c r="M568" s="47" t="s">
        <v>320</v>
      </c>
      <c r="N568" s="47" t="s">
        <v>98</v>
      </c>
      <c r="O568" s="47" t="s">
        <v>297</v>
      </c>
      <c r="P568" s="47" t="s">
        <v>39</v>
      </c>
      <c r="Q568" s="1" t="s">
        <v>403</v>
      </c>
      <c r="R568" s="1" t="s">
        <v>267</v>
      </c>
      <c r="S568" s="41"/>
      <c r="T568" s="45"/>
      <c r="U568" s="41"/>
      <c r="V568" s="41"/>
    </row>
    <row r="569" spans="1:22" ht="38.25" customHeight="1" thickBot="1" x14ac:dyDescent="0.3">
      <c r="A569" s="41"/>
      <c r="B569" s="41"/>
      <c r="C569" s="41"/>
      <c r="D569" s="41"/>
      <c r="E569" s="41"/>
      <c r="F569" s="41"/>
      <c r="G569" s="41"/>
      <c r="H569" s="43"/>
      <c r="I569" s="41"/>
      <c r="J569" s="41"/>
      <c r="K569" s="41"/>
      <c r="L569" s="41"/>
      <c r="M569" s="42"/>
      <c r="N569" s="42"/>
      <c r="O569" s="42"/>
      <c r="P569" s="42"/>
      <c r="Q569" s="1" t="s">
        <v>402</v>
      </c>
      <c r="R569" s="1" t="s">
        <v>56</v>
      </c>
      <c r="S569" s="41"/>
      <c r="T569" s="45"/>
      <c r="U569" s="41"/>
      <c r="V569" s="41"/>
    </row>
    <row r="570" spans="1:22" ht="38.25" customHeight="1" thickBot="1" x14ac:dyDescent="0.3">
      <c r="A570" s="41"/>
      <c r="B570" s="41"/>
      <c r="C570" s="41"/>
      <c r="D570" s="41"/>
      <c r="E570" s="41"/>
      <c r="F570" s="41"/>
      <c r="G570" s="41"/>
      <c r="H570" s="43"/>
      <c r="I570" s="41"/>
      <c r="J570" s="41"/>
      <c r="K570" s="41"/>
      <c r="L570" s="41"/>
      <c r="M570" s="47" t="s">
        <v>315</v>
      </c>
      <c r="N570" s="47" t="s">
        <v>98</v>
      </c>
      <c r="O570" s="47" t="s">
        <v>297</v>
      </c>
      <c r="P570" s="47" t="s">
        <v>39</v>
      </c>
      <c r="Q570" s="1" t="s">
        <v>401</v>
      </c>
      <c r="R570" s="1" t="s">
        <v>267</v>
      </c>
      <c r="S570" s="41"/>
      <c r="T570" s="45"/>
      <c r="U570" s="41"/>
      <c r="V570" s="41"/>
    </row>
    <row r="571" spans="1:22" ht="38.25" customHeight="1" thickBot="1" x14ac:dyDescent="0.3">
      <c r="A571" s="41"/>
      <c r="B571" s="41"/>
      <c r="C571" s="41"/>
      <c r="D571" s="41"/>
      <c r="E571" s="41"/>
      <c r="F571" s="41"/>
      <c r="G571" s="41"/>
      <c r="H571" s="43"/>
      <c r="I571" s="41"/>
      <c r="J571" s="41"/>
      <c r="K571" s="41"/>
      <c r="L571" s="41"/>
      <c r="M571" s="42"/>
      <c r="N571" s="42"/>
      <c r="O571" s="42"/>
      <c r="P571" s="42"/>
      <c r="Q571" s="1" t="s">
        <v>400</v>
      </c>
      <c r="R571" s="1" t="s">
        <v>56</v>
      </c>
      <c r="S571" s="41"/>
      <c r="T571" s="45"/>
      <c r="U571" s="41"/>
      <c r="V571" s="41"/>
    </row>
    <row r="572" spans="1:22" ht="38.25" customHeight="1" thickBot="1" x14ac:dyDescent="0.3">
      <c r="A572" s="41"/>
      <c r="B572" s="41"/>
      <c r="C572" s="41"/>
      <c r="D572" s="41"/>
      <c r="E572" s="41"/>
      <c r="F572" s="41"/>
      <c r="G572" s="41"/>
      <c r="H572" s="43"/>
      <c r="I572" s="41"/>
      <c r="J572" s="41"/>
      <c r="K572" s="41"/>
      <c r="L572" s="41"/>
      <c r="M572" s="47" t="s">
        <v>312</v>
      </c>
      <c r="N572" s="47" t="s">
        <v>98</v>
      </c>
      <c r="O572" s="47" t="s">
        <v>297</v>
      </c>
      <c r="P572" s="47" t="s">
        <v>39</v>
      </c>
      <c r="Q572" s="1" t="s">
        <v>399</v>
      </c>
      <c r="R572" s="1" t="s">
        <v>267</v>
      </c>
      <c r="S572" s="41"/>
      <c r="T572" s="45"/>
      <c r="U572" s="41"/>
      <c r="V572" s="41"/>
    </row>
    <row r="573" spans="1:22" ht="38.25" customHeight="1" thickBot="1" x14ac:dyDescent="0.3">
      <c r="A573" s="41"/>
      <c r="B573" s="41"/>
      <c r="C573" s="41"/>
      <c r="D573" s="41"/>
      <c r="E573" s="41"/>
      <c r="F573" s="41"/>
      <c r="G573" s="41"/>
      <c r="H573" s="43"/>
      <c r="I573" s="41"/>
      <c r="J573" s="41"/>
      <c r="K573" s="41"/>
      <c r="L573" s="41"/>
      <c r="M573" s="42"/>
      <c r="N573" s="42"/>
      <c r="O573" s="42"/>
      <c r="P573" s="42"/>
      <c r="Q573" s="1" t="s">
        <v>398</v>
      </c>
      <c r="R573" s="1" t="s">
        <v>56</v>
      </c>
      <c r="S573" s="41"/>
      <c r="T573" s="45"/>
      <c r="U573" s="41"/>
      <c r="V573" s="41"/>
    </row>
    <row r="574" spans="1:22" ht="38.25" customHeight="1" thickBot="1" x14ac:dyDescent="0.3">
      <c r="A574" s="41"/>
      <c r="B574" s="41"/>
      <c r="C574" s="41"/>
      <c r="D574" s="41"/>
      <c r="E574" s="41"/>
      <c r="F574" s="41"/>
      <c r="G574" s="41"/>
      <c r="H574" s="43"/>
      <c r="I574" s="41"/>
      <c r="J574" s="41"/>
      <c r="K574" s="41"/>
      <c r="L574" s="41"/>
      <c r="M574" s="47" t="s">
        <v>397</v>
      </c>
      <c r="N574" s="47" t="s">
        <v>98</v>
      </c>
      <c r="O574" s="47" t="s">
        <v>297</v>
      </c>
      <c r="P574" s="47" t="s">
        <v>39</v>
      </c>
      <c r="Q574" s="1" t="s">
        <v>396</v>
      </c>
      <c r="R574" s="1" t="s">
        <v>267</v>
      </c>
      <c r="S574" s="41"/>
      <c r="T574" s="45"/>
      <c r="U574" s="41"/>
      <c r="V574" s="41"/>
    </row>
    <row r="575" spans="1:22" ht="38.25" customHeight="1" thickBot="1" x14ac:dyDescent="0.3">
      <c r="A575" s="41"/>
      <c r="B575" s="41"/>
      <c r="C575" s="41"/>
      <c r="D575" s="41"/>
      <c r="E575" s="41"/>
      <c r="F575" s="41"/>
      <c r="G575" s="41"/>
      <c r="H575" s="43"/>
      <c r="I575" s="41"/>
      <c r="J575" s="41"/>
      <c r="K575" s="41"/>
      <c r="L575" s="41"/>
      <c r="M575" s="42"/>
      <c r="N575" s="42"/>
      <c r="O575" s="42"/>
      <c r="P575" s="42"/>
      <c r="Q575" s="1" t="s">
        <v>395</v>
      </c>
      <c r="R575" s="1" t="s">
        <v>56</v>
      </c>
      <c r="S575" s="41"/>
      <c r="T575" s="45"/>
      <c r="U575" s="41"/>
      <c r="V575" s="41"/>
    </row>
    <row r="576" spans="1:22" ht="38.25" customHeight="1" thickBot="1" x14ac:dyDescent="0.3">
      <c r="A576" s="41"/>
      <c r="B576" s="41"/>
      <c r="C576" s="41"/>
      <c r="D576" s="41"/>
      <c r="E576" s="41"/>
      <c r="F576" s="41"/>
      <c r="G576" s="41"/>
      <c r="H576" s="43"/>
      <c r="I576" s="41"/>
      <c r="J576" s="41"/>
      <c r="K576" s="41"/>
      <c r="L576" s="41"/>
      <c r="M576" s="47" t="s">
        <v>394</v>
      </c>
      <c r="N576" s="47" t="s">
        <v>98</v>
      </c>
      <c r="O576" s="47" t="s">
        <v>297</v>
      </c>
      <c r="P576" s="47" t="s">
        <v>39</v>
      </c>
      <c r="Q576" s="1" t="s">
        <v>393</v>
      </c>
      <c r="R576" s="1" t="s">
        <v>267</v>
      </c>
      <c r="S576" s="41"/>
      <c r="T576" s="45"/>
      <c r="U576" s="41"/>
      <c r="V576" s="41"/>
    </row>
    <row r="577" spans="1:22" ht="38.25" customHeight="1" thickBot="1" x14ac:dyDescent="0.3">
      <c r="A577" s="41"/>
      <c r="B577" s="41"/>
      <c r="C577" s="41"/>
      <c r="D577" s="41"/>
      <c r="E577" s="41"/>
      <c r="F577" s="41"/>
      <c r="G577" s="41"/>
      <c r="H577" s="43"/>
      <c r="I577" s="41"/>
      <c r="J577" s="41"/>
      <c r="K577" s="41"/>
      <c r="L577" s="41"/>
      <c r="M577" s="42"/>
      <c r="N577" s="42"/>
      <c r="O577" s="42"/>
      <c r="P577" s="42"/>
      <c r="Q577" s="1" t="s">
        <v>392</v>
      </c>
      <c r="R577" s="1" t="s">
        <v>56</v>
      </c>
      <c r="S577" s="41"/>
      <c r="T577" s="45"/>
      <c r="U577" s="41"/>
      <c r="V577" s="41"/>
    </row>
    <row r="578" spans="1:22" ht="38.25" customHeight="1" thickBot="1" x14ac:dyDescent="0.3">
      <c r="A578" s="41"/>
      <c r="B578" s="41"/>
      <c r="C578" s="41"/>
      <c r="D578" s="41"/>
      <c r="E578" s="41"/>
      <c r="F578" s="41"/>
      <c r="G578" s="41"/>
      <c r="H578" s="43"/>
      <c r="I578" s="41"/>
      <c r="J578" s="41"/>
      <c r="K578" s="41"/>
      <c r="L578" s="41"/>
      <c r="M578" s="47" t="s">
        <v>391</v>
      </c>
      <c r="N578" s="47" t="s">
        <v>98</v>
      </c>
      <c r="O578" s="47" t="s">
        <v>297</v>
      </c>
      <c r="P578" s="47" t="s">
        <v>39</v>
      </c>
      <c r="Q578" s="1" t="s">
        <v>390</v>
      </c>
      <c r="R578" s="1" t="s">
        <v>267</v>
      </c>
      <c r="S578" s="41"/>
      <c r="T578" s="45"/>
      <c r="U578" s="41"/>
      <c r="V578" s="41"/>
    </row>
    <row r="579" spans="1:22" ht="38.25" customHeight="1" thickBot="1" x14ac:dyDescent="0.3">
      <c r="A579" s="41"/>
      <c r="B579" s="41"/>
      <c r="C579" s="41"/>
      <c r="D579" s="41"/>
      <c r="E579" s="41"/>
      <c r="F579" s="41"/>
      <c r="G579" s="41"/>
      <c r="H579" s="43"/>
      <c r="I579" s="41"/>
      <c r="J579" s="41"/>
      <c r="K579" s="41"/>
      <c r="L579" s="41"/>
      <c r="M579" s="42"/>
      <c r="N579" s="42"/>
      <c r="O579" s="42"/>
      <c r="P579" s="42"/>
      <c r="Q579" s="1" t="s">
        <v>389</v>
      </c>
      <c r="R579" s="1" t="s">
        <v>56</v>
      </c>
      <c r="S579" s="41"/>
      <c r="T579" s="45"/>
      <c r="U579" s="41"/>
      <c r="V579" s="41"/>
    </row>
    <row r="580" spans="1:22" ht="38.25" customHeight="1" thickBot="1" x14ac:dyDescent="0.3">
      <c r="A580" s="41"/>
      <c r="B580" s="41"/>
      <c r="C580" s="41"/>
      <c r="D580" s="41"/>
      <c r="E580" s="41"/>
      <c r="F580" s="41"/>
      <c r="G580" s="41"/>
      <c r="H580" s="43"/>
      <c r="I580" s="41"/>
      <c r="J580" s="41"/>
      <c r="K580" s="41"/>
      <c r="L580" s="41"/>
      <c r="M580" s="47" t="s">
        <v>388</v>
      </c>
      <c r="N580" s="47" t="s">
        <v>98</v>
      </c>
      <c r="O580" s="47" t="s">
        <v>297</v>
      </c>
      <c r="P580" s="47" t="s">
        <v>39</v>
      </c>
      <c r="Q580" s="1" t="s">
        <v>386</v>
      </c>
      <c r="R580" s="1" t="s">
        <v>267</v>
      </c>
      <c r="S580" s="41"/>
      <c r="T580" s="45"/>
      <c r="U580" s="41"/>
      <c r="V580" s="41"/>
    </row>
    <row r="581" spans="1:22" ht="38.25" customHeight="1" thickBot="1" x14ac:dyDescent="0.3">
      <c r="A581" s="41"/>
      <c r="B581" s="41"/>
      <c r="C581" s="41"/>
      <c r="D581" s="41"/>
      <c r="E581" s="41"/>
      <c r="F581" s="41"/>
      <c r="G581" s="41"/>
      <c r="H581" s="43"/>
      <c r="I581" s="41"/>
      <c r="J581" s="41"/>
      <c r="K581" s="41"/>
      <c r="L581" s="41"/>
      <c r="M581" s="42"/>
      <c r="N581" s="42"/>
      <c r="O581" s="42"/>
      <c r="P581" s="42"/>
      <c r="Q581" s="1" t="s">
        <v>385</v>
      </c>
      <c r="R581" s="1" t="s">
        <v>56</v>
      </c>
      <c r="S581" s="41"/>
      <c r="T581" s="45"/>
      <c r="U581" s="41"/>
      <c r="V581" s="41"/>
    </row>
    <row r="582" spans="1:22" ht="38.25" customHeight="1" thickBot="1" x14ac:dyDescent="0.3">
      <c r="A582" s="41"/>
      <c r="B582" s="41"/>
      <c r="C582" s="41"/>
      <c r="D582" s="41"/>
      <c r="E582" s="41"/>
      <c r="F582" s="41"/>
      <c r="G582" s="41"/>
      <c r="H582" s="43"/>
      <c r="I582" s="41"/>
      <c r="J582" s="41"/>
      <c r="K582" s="41"/>
      <c r="L582" s="41"/>
      <c r="M582" s="47" t="s">
        <v>387</v>
      </c>
      <c r="N582" s="47" t="s">
        <v>98</v>
      </c>
      <c r="O582" s="47" t="s">
        <v>297</v>
      </c>
      <c r="P582" s="47" t="s">
        <v>39</v>
      </c>
      <c r="Q582" s="1" t="s">
        <v>386</v>
      </c>
      <c r="R582" s="1" t="s">
        <v>267</v>
      </c>
      <c r="S582" s="41"/>
      <c r="T582" s="45"/>
      <c r="U582" s="41"/>
      <c r="V582" s="41"/>
    </row>
    <row r="583" spans="1:22" ht="38.25" customHeight="1" thickBot="1" x14ac:dyDescent="0.3">
      <c r="A583" s="41"/>
      <c r="B583" s="41"/>
      <c r="C583" s="41"/>
      <c r="D583" s="41"/>
      <c r="E583" s="41"/>
      <c r="F583" s="41"/>
      <c r="G583" s="41"/>
      <c r="H583" s="43"/>
      <c r="I583" s="41"/>
      <c r="J583" s="41"/>
      <c r="K583" s="41"/>
      <c r="L583" s="41"/>
      <c r="M583" s="42"/>
      <c r="N583" s="42"/>
      <c r="O583" s="42"/>
      <c r="P583" s="42"/>
      <c r="Q583" s="1" t="s">
        <v>385</v>
      </c>
      <c r="R583" s="1" t="s">
        <v>56</v>
      </c>
      <c r="S583" s="41"/>
      <c r="T583" s="45"/>
      <c r="U583" s="41"/>
      <c r="V583" s="41"/>
    </row>
    <row r="584" spans="1:22" ht="38.25" customHeight="1" thickBot="1" x14ac:dyDescent="0.3">
      <c r="A584" s="41"/>
      <c r="B584" s="41"/>
      <c r="C584" s="41"/>
      <c r="D584" s="41"/>
      <c r="E584" s="41"/>
      <c r="F584" s="41"/>
      <c r="G584" s="41"/>
      <c r="H584" s="43"/>
      <c r="I584" s="41"/>
      <c r="J584" s="41"/>
      <c r="K584" s="41"/>
      <c r="L584" s="41"/>
      <c r="M584" s="47" t="s">
        <v>384</v>
      </c>
      <c r="N584" s="47" t="s">
        <v>98</v>
      </c>
      <c r="O584" s="47" t="s">
        <v>297</v>
      </c>
      <c r="P584" s="47" t="s">
        <v>39</v>
      </c>
      <c r="Q584" s="1" t="s">
        <v>346</v>
      </c>
      <c r="R584" s="1" t="s">
        <v>267</v>
      </c>
      <c r="S584" s="41"/>
      <c r="T584" s="45"/>
      <c r="U584" s="41"/>
      <c r="V584" s="41"/>
    </row>
    <row r="585" spans="1:22" ht="38.25" customHeight="1" thickBot="1" x14ac:dyDescent="0.3">
      <c r="A585" s="41"/>
      <c r="B585" s="41"/>
      <c r="C585" s="41"/>
      <c r="D585" s="41"/>
      <c r="E585" s="41"/>
      <c r="F585" s="41"/>
      <c r="G585" s="41"/>
      <c r="H585" s="43"/>
      <c r="I585" s="41"/>
      <c r="J585" s="41"/>
      <c r="K585" s="41"/>
      <c r="L585" s="41"/>
      <c r="M585" s="42"/>
      <c r="N585" s="42"/>
      <c r="O585" s="42"/>
      <c r="P585" s="42"/>
      <c r="Q585" s="1" t="s">
        <v>383</v>
      </c>
      <c r="R585" s="1" t="s">
        <v>56</v>
      </c>
      <c r="S585" s="41"/>
      <c r="T585" s="45"/>
      <c r="U585" s="41"/>
      <c r="V585" s="41"/>
    </row>
    <row r="586" spans="1:22" ht="38.25" customHeight="1" thickBot="1" x14ac:dyDescent="0.3">
      <c r="A586" s="41"/>
      <c r="B586" s="41"/>
      <c r="C586" s="41"/>
      <c r="D586" s="41"/>
      <c r="E586" s="41"/>
      <c r="F586" s="41"/>
      <c r="G586" s="41"/>
      <c r="H586" s="43"/>
      <c r="I586" s="41"/>
      <c r="J586" s="41"/>
      <c r="K586" s="41"/>
      <c r="L586" s="41"/>
      <c r="M586" s="47" t="s">
        <v>382</v>
      </c>
      <c r="N586" s="47" t="s">
        <v>98</v>
      </c>
      <c r="O586" s="47" t="s">
        <v>297</v>
      </c>
      <c r="P586" s="47" t="s">
        <v>39</v>
      </c>
      <c r="Q586" s="1" t="s">
        <v>381</v>
      </c>
      <c r="R586" s="1" t="s">
        <v>267</v>
      </c>
      <c r="S586" s="41"/>
      <c r="T586" s="45"/>
      <c r="U586" s="41"/>
      <c r="V586" s="41"/>
    </row>
    <row r="587" spans="1:22" ht="38.25" customHeight="1" thickBot="1" x14ac:dyDescent="0.3">
      <c r="A587" s="41"/>
      <c r="B587" s="41"/>
      <c r="C587" s="41"/>
      <c r="D587" s="41"/>
      <c r="E587" s="41"/>
      <c r="F587" s="41"/>
      <c r="G587" s="41"/>
      <c r="H587" s="43"/>
      <c r="I587" s="41"/>
      <c r="J587" s="41"/>
      <c r="K587" s="41"/>
      <c r="L587" s="41"/>
      <c r="M587" s="42"/>
      <c r="N587" s="42"/>
      <c r="O587" s="42"/>
      <c r="P587" s="42"/>
      <c r="Q587" s="1" t="s">
        <v>380</v>
      </c>
      <c r="R587" s="1" t="s">
        <v>56</v>
      </c>
      <c r="S587" s="41"/>
      <c r="T587" s="45"/>
      <c r="U587" s="41"/>
      <c r="V587" s="41"/>
    </row>
    <row r="588" spans="1:22" ht="38.25" customHeight="1" thickBot="1" x14ac:dyDescent="0.3">
      <c r="A588" s="41"/>
      <c r="B588" s="41"/>
      <c r="C588" s="41"/>
      <c r="D588" s="41"/>
      <c r="E588" s="41"/>
      <c r="F588" s="41"/>
      <c r="G588" s="41"/>
      <c r="H588" s="43"/>
      <c r="I588" s="41"/>
      <c r="J588" s="41"/>
      <c r="K588" s="41"/>
      <c r="L588" s="41"/>
      <c r="M588" s="47" t="s">
        <v>379</v>
      </c>
      <c r="N588" s="47" t="s">
        <v>98</v>
      </c>
      <c r="O588" s="47" t="s">
        <v>297</v>
      </c>
      <c r="P588" s="47" t="s">
        <v>39</v>
      </c>
      <c r="Q588" s="1" t="s">
        <v>378</v>
      </c>
      <c r="R588" s="1" t="s">
        <v>267</v>
      </c>
      <c r="S588" s="41"/>
      <c r="T588" s="45"/>
      <c r="U588" s="41"/>
      <c r="V588" s="41"/>
    </row>
    <row r="589" spans="1:22" ht="38.25" customHeight="1" thickBot="1" x14ac:dyDescent="0.3">
      <c r="A589" s="42"/>
      <c r="B589" s="42"/>
      <c r="C589" s="42"/>
      <c r="D589" s="42"/>
      <c r="E589" s="42"/>
      <c r="F589" s="42"/>
      <c r="G589" s="42"/>
      <c r="H589" s="44"/>
      <c r="I589" s="42"/>
      <c r="J589" s="42"/>
      <c r="K589" s="42"/>
      <c r="L589" s="42"/>
      <c r="M589" s="42"/>
      <c r="N589" s="42"/>
      <c r="O589" s="42"/>
      <c r="P589" s="42"/>
      <c r="Q589" s="1" t="s">
        <v>377</v>
      </c>
      <c r="R589" s="1" t="s">
        <v>56</v>
      </c>
      <c r="S589" s="42"/>
      <c r="T589" s="46"/>
      <c r="U589" s="42"/>
      <c r="V589" s="42"/>
    </row>
    <row r="590" spans="1:22" ht="38.25" customHeight="1" thickBot="1" x14ac:dyDescent="0.3">
      <c r="A590" s="47" t="s">
        <v>206</v>
      </c>
      <c r="B590" s="47">
        <v>798</v>
      </c>
      <c r="C590" s="47" t="s">
        <v>96</v>
      </c>
      <c r="D590" s="47" t="s">
        <v>98</v>
      </c>
      <c r="E590" s="47" t="s">
        <v>326</v>
      </c>
      <c r="F590" s="47" t="s">
        <v>95</v>
      </c>
      <c r="G590" s="47"/>
      <c r="H590" s="48" t="s">
        <v>376</v>
      </c>
      <c r="I590" s="47" t="s">
        <v>109</v>
      </c>
      <c r="J590" s="47" t="s">
        <v>235</v>
      </c>
      <c r="K590" s="47"/>
      <c r="L590" s="47">
        <v>0</v>
      </c>
      <c r="M590" s="47" t="s">
        <v>375</v>
      </c>
      <c r="N590" s="47" t="s">
        <v>98</v>
      </c>
      <c r="O590" s="47" t="s">
        <v>297</v>
      </c>
      <c r="P590" s="47" t="s">
        <v>39</v>
      </c>
      <c r="Q590" s="1" t="s">
        <v>374</v>
      </c>
      <c r="R590" s="1" t="s">
        <v>267</v>
      </c>
      <c r="S590" s="47" t="s">
        <v>328</v>
      </c>
      <c r="T590" s="49">
        <v>1</v>
      </c>
      <c r="U590" s="47">
        <v>-208</v>
      </c>
      <c r="V590" s="47"/>
    </row>
    <row r="591" spans="1:22" ht="38.25" customHeight="1" thickBot="1" x14ac:dyDescent="0.3">
      <c r="A591" s="41"/>
      <c r="B591" s="41"/>
      <c r="C591" s="41"/>
      <c r="D591" s="41"/>
      <c r="E591" s="41"/>
      <c r="F591" s="41"/>
      <c r="G591" s="41"/>
      <c r="H591" s="43"/>
      <c r="I591" s="41"/>
      <c r="J591" s="41"/>
      <c r="K591" s="41"/>
      <c r="L591" s="41"/>
      <c r="M591" s="42"/>
      <c r="N591" s="42"/>
      <c r="O591" s="42"/>
      <c r="P591" s="42"/>
      <c r="Q591" s="1" t="s">
        <v>373</v>
      </c>
      <c r="R591" s="1" t="s">
        <v>56</v>
      </c>
      <c r="S591" s="41"/>
      <c r="T591" s="45"/>
      <c r="U591" s="41"/>
      <c r="V591" s="41"/>
    </row>
    <row r="592" spans="1:22" ht="38.25" customHeight="1" thickBot="1" x14ac:dyDescent="0.3">
      <c r="A592" s="41"/>
      <c r="B592" s="41"/>
      <c r="C592" s="41"/>
      <c r="D592" s="41"/>
      <c r="E592" s="41"/>
      <c r="F592" s="41"/>
      <c r="G592" s="41"/>
      <c r="H592" s="43"/>
      <c r="I592" s="41"/>
      <c r="J592" s="41"/>
      <c r="K592" s="41"/>
      <c r="L592" s="41"/>
      <c r="M592" s="47" t="s">
        <v>372</v>
      </c>
      <c r="N592" s="47" t="s">
        <v>98</v>
      </c>
      <c r="O592" s="47" t="s">
        <v>297</v>
      </c>
      <c r="P592" s="47" t="s">
        <v>39</v>
      </c>
      <c r="Q592" s="1" t="s">
        <v>371</v>
      </c>
      <c r="R592" s="1" t="s">
        <v>267</v>
      </c>
      <c r="S592" s="41"/>
      <c r="T592" s="45"/>
      <c r="U592" s="41"/>
      <c r="V592" s="41"/>
    </row>
    <row r="593" spans="1:22" ht="38.25" customHeight="1" thickBot="1" x14ac:dyDescent="0.3">
      <c r="A593" s="41"/>
      <c r="B593" s="41"/>
      <c r="C593" s="41"/>
      <c r="D593" s="41"/>
      <c r="E593" s="41"/>
      <c r="F593" s="41"/>
      <c r="G593" s="41"/>
      <c r="H593" s="43"/>
      <c r="I593" s="41"/>
      <c r="J593" s="41"/>
      <c r="K593" s="41"/>
      <c r="L593" s="41"/>
      <c r="M593" s="42"/>
      <c r="N593" s="42"/>
      <c r="O593" s="42"/>
      <c r="P593" s="42"/>
      <c r="Q593" s="1" t="s">
        <v>370</v>
      </c>
      <c r="R593" s="1" t="s">
        <v>56</v>
      </c>
      <c r="S593" s="41"/>
      <c r="T593" s="45"/>
      <c r="U593" s="41"/>
      <c r="V593" s="41"/>
    </row>
    <row r="594" spans="1:22" ht="38.25" customHeight="1" thickBot="1" x14ac:dyDescent="0.3">
      <c r="A594" s="41"/>
      <c r="B594" s="41"/>
      <c r="C594" s="41"/>
      <c r="D594" s="41"/>
      <c r="E594" s="41"/>
      <c r="F594" s="41"/>
      <c r="G594" s="41"/>
      <c r="H594" s="43"/>
      <c r="I594" s="41"/>
      <c r="J594" s="41"/>
      <c r="K594" s="41"/>
      <c r="L594" s="41"/>
      <c r="M594" s="47" t="s">
        <v>369</v>
      </c>
      <c r="N594" s="47" t="s">
        <v>98</v>
      </c>
      <c r="O594" s="47" t="s">
        <v>297</v>
      </c>
      <c r="P594" s="47" t="s">
        <v>39</v>
      </c>
      <c r="Q594" s="1" t="s">
        <v>368</v>
      </c>
      <c r="R594" s="1" t="s">
        <v>267</v>
      </c>
      <c r="S594" s="41"/>
      <c r="T594" s="45"/>
      <c r="U594" s="41"/>
      <c r="V594" s="41"/>
    </row>
    <row r="595" spans="1:22" ht="38.25" customHeight="1" thickBot="1" x14ac:dyDescent="0.3">
      <c r="A595" s="41"/>
      <c r="B595" s="41"/>
      <c r="C595" s="41"/>
      <c r="D595" s="41"/>
      <c r="E595" s="41"/>
      <c r="F595" s="41"/>
      <c r="G595" s="41"/>
      <c r="H595" s="43"/>
      <c r="I595" s="41"/>
      <c r="J595" s="41"/>
      <c r="K595" s="41"/>
      <c r="L595" s="41"/>
      <c r="M595" s="42"/>
      <c r="N595" s="42"/>
      <c r="O595" s="42"/>
      <c r="P595" s="42"/>
      <c r="Q595" s="1" t="s">
        <v>367</v>
      </c>
      <c r="R595" s="1" t="s">
        <v>56</v>
      </c>
      <c r="S595" s="41"/>
      <c r="T595" s="45"/>
      <c r="U595" s="41"/>
      <c r="V595" s="41"/>
    </row>
    <row r="596" spans="1:22" ht="38.25" customHeight="1" thickBot="1" x14ac:dyDescent="0.3">
      <c r="A596" s="41"/>
      <c r="B596" s="41"/>
      <c r="C596" s="41"/>
      <c r="D596" s="41"/>
      <c r="E596" s="41"/>
      <c r="F596" s="41"/>
      <c r="G596" s="41"/>
      <c r="H596" s="43"/>
      <c r="I596" s="41"/>
      <c r="J596" s="41"/>
      <c r="K596" s="41"/>
      <c r="L596" s="41"/>
      <c r="M596" s="47" t="s">
        <v>366</v>
      </c>
      <c r="N596" s="47" t="s">
        <v>98</v>
      </c>
      <c r="O596" s="47" t="s">
        <v>297</v>
      </c>
      <c r="P596" s="47" t="s">
        <v>39</v>
      </c>
      <c r="Q596" s="1" t="s">
        <v>365</v>
      </c>
      <c r="R596" s="1" t="s">
        <v>267</v>
      </c>
      <c r="S596" s="41"/>
      <c r="T596" s="45"/>
      <c r="U596" s="41"/>
      <c r="V596" s="41"/>
    </row>
    <row r="597" spans="1:22" ht="38.25" customHeight="1" thickBot="1" x14ac:dyDescent="0.3">
      <c r="A597" s="41"/>
      <c r="B597" s="41"/>
      <c r="C597" s="41"/>
      <c r="D597" s="41"/>
      <c r="E597" s="41"/>
      <c r="F597" s="41"/>
      <c r="G597" s="41"/>
      <c r="H597" s="43"/>
      <c r="I597" s="41"/>
      <c r="J597" s="41"/>
      <c r="K597" s="41"/>
      <c r="L597" s="41"/>
      <c r="M597" s="42"/>
      <c r="N597" s="42"/>
      <c r="O597" s="42"/>
      <c r="P597" s="42"/>
      <c r="Q597" s="1" t="s">
        <v>364</v>
      </c>
      <c r="R597" s="1" t="s">
        <v>56</v>
      </c>
      <c r="S597" s="41"/>
      <c r="T597" s="45"/>
      <c r="U597" s="41"/>
      <c r="V597" s="41"/>
    </row>
    <row r="598" spans="1:22" ht="38.25" customHeight="1" thickBot="1" x14ac:dyDescent="0.3">
      <c r="A598" s="41"/>
      <c r="B598" s="41"/>
      <c r="C598" s="41"/>
      <c r="D598" s="41"/>
      <c r="E598" s="41"/>
      <c r="F598" s="41"/>
      <c r="G598" s="41"/>
      <c r="H598" s="43"/>
      <c r="I598" s="41"/>
      <c r="J598" s="41"/>
      <c r="K598" s="41"/>
      <c r="L598" s="41"/>
      <c r="M598" s="47" t="s">
        <v>363</v>
      </c>
      <c r="N598" s="47" t="s">
        <v>98</v>
      </c>
      <c r="O598" s="47" t="s">
        <v>297</v>
      </c>
      <c r="P598" s="47" t="s">
        <v>39</v>
      </c>
      <c r="Q598" s="1" t="s">
        <v>362</v>
      </c>
      <c r="R598" s="1" t="s">
        <v>267</v>
      </c>
      <c r="S598" s="41"/>
      <c r="T598" s="45"/>
      <c r="U598" s="41"/>
      <c r="V598" s="41"/>
    </row>
    <row r="599" spans="1:22" ht="38.25" customHeight="1" thickBot="1" x14ac:dyDescent="0.3">
      <c r="A599" s="41"/>
      <c r="B599" s="41"/>
      <c r="C599" s="41"/>
      <c r="D599" s="41"/>
      <c r="E599" s="41"/>
      <c r="F599" s="41"/>
      <c r="G599" s="41"/>
      <c r="H599" s="43"/>
      <c r="I599" s="41"/>
      <c r="J599" s="41"/>
      <c r="K599" s="41"/>
      <c r="L599" s="41"/>
      <c r="M599" s="42"/>
      <c r="N599" s="42"/>
      <c r="O599" s="42"/>
      <c r="P599" s="42"/>
      <c r="Q599" s="1" t="s">
        <v>361</v>
      </c>
      <c r="R599" s="1" t="s">
        <v>56</v>
      </c>
      <c r="S599" s="41"/>
      <c r="T599" s="45"/>
      <c r="U599" s="41"/>
      <c r="V599" s="41"/>
    </row>
    <row r="600" spans="1:22" ht="38.25" customHeight="1" thickBot="1" x14ac:dyDescent="0.3">
      <c r="A600" s="41"/>
      <c r="B600" s="41"/>
      <c r="C600" s="41"/>
      <c r="D600" s="41"/>
      <c r="E600" s="41"/>
      <c r="F600" s="41"/>
      <c r="G600" s="41"/>
      <c r="H600" s="43"/>
      <c r="I600" s="41"/>
      <c r="J600" s="41"/>
      <c r="K600" s="41"/>
      <c r="L600" s="41"/>
      <c r="M600" s="47" t="s">
        <v>360</v>
      </c>
      <c r="N600" s="47" t="s">
        <v>98</v>
      </c>
      <c r="O600" s="47" t="s">
        <v>297</v>
      </c>
      <c r="P600" s="47" t="s">
        <v>39</v>
      </c>
      <c r="Q600" s="1" t="s">
        <v>359</v>
      </c>
      <c r="R600" s="1" t="s">
        <v>267</v>
      </c>
      <c r="S600" s="41"/>
      <c r="T600" s="45"/>
      <c r="U600" s="41"/>
      <c r="V600" s="41"/>
    </row>
    <row r="601" spans="1:22" ht="38.25" customHeight="1" thickBot="1" x14ac:dyDescent="0.3">
      <c r="A601" s="41"/>
      <c r="B601" s="41"/>
      <c r="C601" s="41"/>
      <c r="D601" s="41"/>
      <c r="E601" s="41"/>
      <c r="F601" s="41"/>
      <c r="G601" s="41"/>
      <c r="H601" s="43"/>
      <c r="I601" s="41"/>
      <c r="J601" s="41"/>
      <c r="K601" s="41"/>
      <c r="L601" s="41"/>
      <c r="M601" s="42"/>
      <c r="N601" s="42"/>
      <c r="O601" s="42"/>
      <c r="P601" s="42"/>
      <c r="Q601" s="1" t="s">
        <v>358</v>
      </c>
      <c r="R601" s="1" t="s">
        <v>56</v>
      </c>
      <c r="S601" s="41"/>
      <c r="T601" s="45"/>
      <c r="U601" s="41"/>
      <c r="V601" s="41"/>
    </row>
    <row r="602" spans="1:22" ht="38.25" customHeight="1" thickBot="1" x14ac:dyDescent="0.3">
      <c r="A602" s="41"/>
      <c r="B602" s="41"/>
      <c r="C602" s="41"/>
      <c r="D602" s="41"/>
      <c r="E602" s="41"/>
      <c r="F602" s="41"/>
      <c r="G602" s="41"/>
      <c r="H602" s="43"/>
      <c r="I602" s="41"/>
      <c r="J602" s="41"/>
      <c r="K602" s="41"/>
      <c r="L602" s="41"/>
      <c r="M602" s="47" t="s">
        <v>357</v>
      </c>
      <c r="N602" s="47" t="s">
        <v>98</v>
      </c>
      <c r="O602" s="47" t="s">
        <v>297</v>
      </c>
      <c r="P602" s="47" t="s">
        <v>39</v>
      </c>
      <c r="Q602" s="1" t="s">
        <v>356</v>
      </c>
      <c r="R602" s="1" t="s">
        <v>267</v>
      </c>
      <c r="S602" s="41"/>
      <c r="T602" s="45"/>
      <c r="U602" s="41"/>
      <c r="V602" s="41"/>
    </row>
    <row r="603" spans="1:22" ht="38.25" customHeight="1" thickBot="1" x14ac:dyDescent="0.3">
      <c r="A603" s="41"/>
      <c r="B603" s="41"/>
      <c r="C603" s="41"/>
      <c r="D603" s="41"/>
      <c r="E603" s="41"/>
      <c r="F603" s="41"/>
      <c r="G603" s="41"/>
      <c r="H603" s="43"/>
      <c r="I603" s="41"/>
      <c r="J603" s="41"/>
      <c r="K603" s="41"/>
      <c r="L603" s="41"/>
      <c r="M603" s="42"/>
      <c r="N603" s="42"/>
      <c r="O603" s="42"/>
      <c r="P603" s="42"/>
      <c r="Q603" s="1" t="s">
        <v>355</v>
      </c>
      <c r="R603" s="1" t="s">
        <v>56</v>
      </c>
      <c r="S603" s="41"/>
      <c r="T603" s="45"/>
      <c r="U603" s="41"/>
      <c r="V603" s="41"/>
    </row>
    <row r="604" spans="1:22" ht="38.25" customHeight="1" thickBot="1" x14ac:dyDescent="0.3">
      <c r="A604" s="41"/>
      <c r="B604" s="41"/>
      <c r="C604" s="41"/>
      <c r="D604" s="41"/>
      <c r="E604" s="41"/>
      <c r="F604" s="41"/>
      <c r="G604" s="41"/>
      <c r="H604" s="43"/>
      <c r="I604" s="41"/>
      <c r="J604" s="41"/>
      <c r="K604" s="41"/>
      <c r="L604" s="41"/>
      <c r="M604" s="47" t="s">
        <v>354</v>
      </c>
      <c r="N604" s="47" t="s">
        <v>98</v>
      </c>
      <c r="O604" s="47" t="s">
        <v>297</v>
      </c>
      <c r="P604" s="47" t="s">
        <v>39</v>
      </c>
      <c r="Q604" s="1" t="s">
        <v>353</v>
      </c>
      <c r="R604" s="1" t="s">
        <v>267</v>
      </c>
      <c r="S604" s="41"/>
      <c r="T604" s="45"/>
      <c r="U604" s="41"/>
      <c r="V604" s="41"/>
    </row>
    <row r="605" spans="1:22" ht="38.25" customHeight="1" thickBot="1" x14ac:dyDescent="0.3">
      <c r="A605" s="41"/>
      <c r="B605" s="41"/>
      <c r="C605" s="41"/>
      <c r="D605" s="41"/>
      <c r="E605" s="41"/>
      <c r="F605" s="41"/>
      <c r="G605" s="41"/>
      <c r="H605" s="43"/>
      <c r="I605" s="41"/>
      <c r="J605" s="41"/>
      <c r="K605" s="41"/>
      <c r="L605" s="41"/>
      <c r="M605" s="42"/>
      <c r="N605" s="42"/>
      <c r="O605" s="42"/>
      <c r="P605" s="42"/>
      <c r="Q605" s="1" t="s">
        <v>352</v>
      </c>
      <c r="R605" s="1" t="s">
        <v>56</v>
      </c>
      <c r="S605" s="41"/>
      <c r="T605" s="45"/>
      <c r="U605" s="41"/>
      <c r="V605" s="41"/>
    </row>
    <row r="606" spans="1:22" ht="38.25" customHeight="1" thickBot="1" x14ac:dyDescent="0.3">
      <c r="A606" s="41"/>
      <c r="B606" s="41"/>
      <c r="C606" s="41"/>
      <c r="D606" s="41"/>
      <c r="E606" s="41"/>
      <c r="F606" s="41"/>
      <c r="G606" s="41"/>
      <c r="H606" s="43"/>
      <c r="I606" s="41"/>
      <c r="J606" s="41"/>
      <c r="K606" s="41"/>
      <c r="L606" s="41"/>
      <c r="M606" s="47" t="s">
        <v>351</v>
      </c>
      <c r="N606" s="47" t="s">
        <v>98</v>
      </c>
      <c r="O606" s="47" t="s">
        <v>297</v>
      </c>
      <c r="P606" s="47" t="s">
        <v>350</v>
      </c>
      <c r="Q606" s="1" t="s">
        <v>349</v>
      </c>
      <c r="R606" s="1" t="s">
        <v>267</v>
      </c>
      <c r="S606" s="41"/>
      <c r="T606" s="45"/>
      <c r="U606" s="41"/>
      <c r="V606" s="41"/>
    </row>
    <row r="607" spans="1:22" ht="38.25" customHeight="1" thickBot="1" x14ac:dyDescent="0.3">
      <c r="A607" s="41"/>
      <c r="B607" s="41"/>
      <c r="C607" s="41"/>
      <c r="D607" s="41"/>
      <c r="E607" s="41"/>
      <c r="F607" s="41"/>
      <c r="G607" s="41"/>
      <c r="H607" s="43"/>
      <c r="I607" s="41"/>
      <c r="J607" s="41"/>
      <c r="K607" s="41"/>
      <c r="L607" s="41"/>
      <c r="M607" s="42"/>
      <c r="N607" s="42"/>
      <c r="O607" s="42"/>
      <c r="P607" s="42"/>
      <c r="Q607" s="1" t="s">
        <v>348</v>
      </c>
      <c r="R607" s="1" t="s">
        <v>56</v>
      </c>
      <c r="S607" s="41"/>
      <c r="T607" s="45"/>
      <c r="U607" s="41"/>
      <c r="V607" s="41"/>
    </row>
    <row r="608" spans="1:22" ht="38.25" customHeight="1" thickBot="1" x14ac:dyDescent="0.3">
      <c r="A608" s="41"/>
      <c r="B608" s="41"/>
      <c r="C608" s="41"/>
      <c r="D608" s="41"/>
      <c r="E608" s="41"/>
      <c r="F608" s="41"/>
      <c r="G608" s="41"/>
      <c r="H608" s="43"/>
      <c r="I608" s="41"/>
      <c r="J608" s="41"/>
      <c r="K608" s="41"/>
      <c r="L608" s="41"/>
      <c r="M608" s="47" t="s">
        <v>347</v>
      </c>
      <c r="N608" s="47" t="s">
        <v>98</v>
      </c>
      <c r="O608" s="47" t="s">
        <v>297</v>
      </c>
      <c r="P608" s="47" t="s">
        <v>39</v>
      </c>
      <c r="Q608" s="1" t="s">
        <v>346</v>
      </c>
      <c r="R608" s="1" t="s">
        <v>267</v>
      </c>
      <c r="S608" s="41"/>
      <c r="T608" s="45"/>
      <c r="U608" s="41"/>
      <c r="V608" s="41"/>
    </row>
    <row r="609" spans="1:22" ht="38.25" customHeight="1" thickBot="1" x14ac:dyDescent="0.3">
      <c r="A609" s="42"/>
      <c r="B609" s="42"/>
      <c r="C609" s="42"/>
      <c r="D609" s="42"/>
      <c r="E609" s="42"/>
      <c r="F609" s="42"/>
      <c r="G609" s="42"/>
      <c r="H609" s="44"/>
      <c r="I609" s="42"/>
      <c r="J609" s="42"/>
      <c r="K609" s="42"/>
      <c r="L609" s="42"/>
      <c r="M609" s="42"/>
      <c r="N609" s="42"/>
      <c r="O609" s="42"/>
      <c r="P609" s="42"/>
      <c r="Q609" s="1" t="s">
        <v>345</v>
      </c>
      <c r="R609" s="1" t="s">
        <v>56</v>
      </c>
      <c r="S609" s="42"/>
      <c r="T609" s="46"/>
      <c r="U609" s="42"/>
      <c r="V609" s="42"/>
    </row>
    <row r="610" spans="1:22" ht="38.25" customHeight="1" thickBot="1" x14ac:dyDescent="0.3">
      <c r="A610" s="47" t="s">
        <v>206</v>
      </c>
      <c r="B610" s="47">
        <v>800</v>
      </c>
      <c r="C610" s="47" t="s">
        <v>96</v>
      </c>
      <c r="D610" s="47" t="s">
        <v>98</v>
      </c>
      <c r="E610" s="47" t="s">
        <v>326</v>
      </c>
      <c r="F610" s="47" t="s">
        <v>95</v>
      </c>
      <c r="G610" s="47"/>
      <c r="H610" s="48" t="s">
        <v>344</v>
      </c>
      <c r="I610" s="47" t="s">
        <v>109</v>
      </c>
      <c r="J610" s="47" t="s">
        <v>235</v>
      </c>
      <c r="K610" s="47"/>
      <c r="L610" s="47">
        <v>0</v>
      </c>
      <c r="M610" s="1" t="s">
        <v>343</v>
      </c>
      <c r="N610" s="1" t="s">
        <v>98</v>
      </c>
      <c r="O610" s="1" t="s">
        <v>328</v>
      </c>
      <c r="P610" s="1" t="s">
        <v>24</v>
      </c>
      <c r="Q610" s="1" t="s">
        <v>342</v>
      </c>
      <c r="R610" s="1" t="s">
        <v>267</v>
      </c>
      <c r="S610" s="47" t="s">
        <v>328</v>
      </c>
      <c r="T610" s="50">
        <v>0.28571428571428598</v>
      </c>
      <c r="U610" s="47">
        <v>-208</v>
      </c>
      <c r="V610" s="47"/>
    </row>
    <row r="611" spans="1:22" ht="38.25" customHeight="1" thickBot="1" x14ac:dyDescent="0.3">
      <c r="A611" s="41"/>
      <c r="B611" s="41"/>
      <c r="C611" s="41"/>
      <c r="D611" s="41"/>
      <c r="E611" s="41"/>
      <c r="F611" s="41"/>
      <c r="G611" s="41"/>
      <c r="H611" s="43"/>
      <c r="I611" s="41"/>
      <c r="J611" s="41"/>
      <c r="K611" s="41"/>
      <c r="L611" s="41"/>
      <c r="M611" s="47" t="s">
        <v>341</v>
      </c>
      <c r="N611" s="47" t="s">
        <v>98</v>
      </c>
      <c r="O611" s="47" t="s">
        <v>328</v>
      </c>
      <c r="P611" s="47" t="s">
        <v>39</v>
      </c>
      <c r="Q611" s="1" t="s">
        <v>340</v>
      </c>
      <c r="R611" s="1" t="s">
        <v>267</v>
      </c>
      <c r="S611" s="41"/>
      <c r="T611" s="51"/>
      <c r="U611" s="41"/>
      <c r="V611" s="41"/>
    </row>
    <row r="612" spans="1:22" ht="38.25" customHeight="1" thickBot="1" x14ac:dyDescent="0.3">
      <c r="A612" s="41"/>
      <c r="B612" s="41"/>
      <c r="C612" s="41"/>
      <c r="D612" s="41"/>
      <c r="E612" s="41"/>
      <c r="F612" s="41"/>
      <c r="G612" s="41"/>
      <c r="H612" s="43"/>
      <c r="I612" s="41"/>
      <c r="J612" s="41"/>
      <c r="K612" s="41"/>
      <c r="L612" s="41"/>
      <c r="M612" s="42"/>
      <c r="N612" s="42"/>
      <c r="O612" s="42"/>
      <c r="P612" s="42"/>
      <c r="Q612" s="1" t="s">
        <v>313</v>
      </c>
      <c r="R612" s="1" t="s">
        <v>56</v>
      </c>
      <c r="S612" s="41"/>
      <c r="T612" s="51"/>
      <c r="U612" s="41"/>
      <c r="V612" s="41"/>
    </row>
    <row r="613" spans="1:22" ht="38.25" customHeight="1" thickBot="1" x14ac:dyDescent="0.3">
      <c r="A613" s="41"/>
      <c r="B613" s="41"/>
      <c r="C613" s="41"/>
      <c r="D613" s="41"/>
      <c r="E613" s="41"/>
      <c r="F613" s="41"/>
      <c r="G613" s="41"/>
      <c r="H613" s="43"/>
      <c r="I613" s="41"/>
      <c r="J613" s="41"/>
      <c r="K613" s="41"/>
      <c r="L613" s="41"/>
      <c r="M613" s="47" t="s">
        <v>339</v>
      </c>
      <c r="N613" s="47" t="s">
        <v>98</v>
      </c>
      <c r="O613" s="47" t="s">
        <v>328</v>
      </c>
      <c r="P613" s="47" t="s">
        <v>39</v>
      </c>
      <c r="Q613" s="1" t="s">
        <v>338</v>
      </c>
      <c r="R613" s="1" t="s">
        <v>267</v>
      </c>
      <c r="S613" s="41"/>
      <c r="T613" s="51"/>
      <c r="U613" s="41"/>
      <c r="V613" s="41"/>
    </row>
    <row r="614" spans="1:22" ht="38.25" customHeight="1" thickBot="1" x14ac:dyDescent="0.3">
      <c r="A614" s="41"/>
      <c r="B614" s="41"/>
      <c r="C614" s="41"/>
      <c r="D614" s="41"/>
      <c r="E614" s="41"/>
      <c r="F614" s="41"/>
      <c r="G614" s="41"/>
      <c r="H614" s="43"/>
      <c r="I614" s="41"/>
      <c r="J614" s="41"/>
      <c r="K614" s="41"/>
      <c r="L614" s="41"/>
      <c r="M614" s="42"/>
      <c r="N614" s="42"/>
      <c r="O614" s="42"/>
      <c r="P614" s="42"/>
      <c r="Q614" s="1" t="s">
        <v>337</v>
      </c>
      <c r="R614" s="1" t="s">
        <v>56</v>
      </c>
      <c r="S614" s="41"/>
      <c r="T614" s="51"/>
      <c r="U614" s="41"/>
      <c r="V614" s="41"/>
    </row>
    <row r="615" spans="1:22" ht="38.25" customHeight="1" thickBot="1" x14ac:dyDescent="0.3">
      <c r="A615" s="41"/>
      <c r="B615" s="41"/>
      <c r="C615" s="41"/>
      <c r="D615" s="41"/>
      <c r="E615" s="41"/>
      <c r="F615" s="41"/>
      <c r="G615" s="41"/>
      <c r="H615" s="43"/>
      <c r="I615" s="41"/>
      <c r="J615" s="41"/>
      <c r="K615" s="41"/>
      <c r="L615" s="41"/>
      <c r="M615" s="47" t="s">
        <v>336</v>
      </c>
      <c r="N615" s="47" t="s">
        <v>98</v>
      </c>
      <c r="O615" s="47" t="s">
        <v>328</v>
      </c>
      <c r="P615" s="47" t="s">
        <v>24</v>
      </c>
      <c r="Q615" s="1" t="s">
        <v>335</v>
      </c>
      <c r="R615" s="1" t="s">
        <v>267</v>
      </c>
      <c r="S615" s="41"/>
      <c r="T615" s="51"/>
      <c r="U615" s="41"/>
      <c r="V615" s="41"/>
    </row>
    <row r="616" spans="1:22" ht="38.25" customHeight="1" thickBot="1" x14ac:dyDescent="0.3">
      <c r="A616" s="41"/>
      <c r="B616" s="41"/>
      <c r="C616" s="41"/>
      <c r="D616" s="41"/>
      <c r="E616" s="41"/>
      <c r="F616" s="41"/>
      <c r="G616" s="41"/>
      <c r="H616" s="43"/>
      <c r="I616" s="41"/>
      <c r="J616" s="41"/>
      <c r="K616" s="41"/>
      <c r="L616" s="41"/>
      <c r="M616" s="42"/>
      <c r="N616" s="42"/>
      <c r="O616" s="42"/>
      <c r="P616" s="42"/>
      <c r="Q616" s="1" t="s">
        <v>334</v>
      </c>
      <c r="R616" s="1" t="s">
        <v>267</v>
      </c>
      <c r="S616" s="41"/>
      <c r="T616" s="51"/>
      <c r="U616" s="41"/>
      <c r="V616" s="41"/>
    </row>
    <row r="617" spans="1:22" ht="38.25" customHeight="1" thickBot="1" x14ac:dyDescent="0.3">
      <c r="A617" s="41"/>
      <c r="B617" s="41"/>
      <c r="C617" s="41"/>
      <c r="D617" s="41"/>
      <c r="E617" s="41"/>
      <c r="F617" s="41"/>
      <c r="G617" s="41"/>
      <c r="H617" s="43"/>
      <c r="I617" s="41"/>
      <c r="J617" s="41"/>
      <c r="K617" s="41"/>
      <c r="L617" s="41"/>
      <c r="M617" s="1" t="s">
        <v>333</v>
      </c>
      <c r="N617" s="1" t="s">
        <v>98</v>
      </c>
      <c r="O617" s="1" t="s">
        <v>328</v>
      </c>
      <c r="P617" s="1" t="s">
        <v>24</v>
      </c>
      <c r="Q617" s="1" t="s">
        <v>332</v>
      </c>
      <c r="R617" s="1" t="s">
        <v>267</v>
      </c>
      <c r="S617" s="41"/>
      <c r="T617" s="51"/>
      <c r="U617" s="41"/>
      <c r="V617" s="41"/>
    </row>
    <row r="618" spans="1:22" ht="38.25" customHeight="1" thickBot="1" x14ac:dyDescent="0.3">
      <c r="A618" s="41"/>
      <c r="B618" s="41"/>
      <c r="C618" s="41"/>
      <c r="D618" s="41"/>
      <c r="E618" s="41"/>
      <c r="F618" s="41"/>
      <c r="G618" s="41"/>
      <c r="H618" s="43"/>
      <c r="I618" s="41"/>
      <c r="J618" s="41"/>
      <c r="K618" s="41"/>
      <c r="L618" s="41"/>
      <c r="M618" s="1" t="s">
        <v>331</v>
      </c>
      <c r="N618" s="1" t="s">
        <v>98</v>
      </c>
      <c r="O618" s="1" t="s">
        <v>328</v>
      </c>
      <c r="P618" s="1" t="s">
        <v>24</v>
      </c>
      <c r="Q618" s="1" t="s">
        <v>330</v>
      </c>
      <c r="R618" s="1" t="s">
        <v>267</v>
      </c>
      <c r="S618" s="41"/>
      <c r="T618" s="51"/>
      <c r="U618" s="41"/>
      <c r="V618" s="41"/>
    </row>
    <row r="619" spans="1:22" ht="38.25" customHeight="1" thickBot="1" x14ac:dyDescent="0.3">
      <c r="A619" s="42"/>
      <c r="B619" s="42"/>
      <c r="C619" s="42"/>
      <c r="D619" s="42"/>
      <c r="E619" s="42"/>
      <c r="F619" s="42"/>
      <c r="G619" s="42"/>
      <c r="H619" s="44"/>
      <c r="I619" s="42"/>
      <c r="J619" s="42"/>
      <c r="K619" s="42"/>
      <c r="L619" s="42"/>
      <c r="M619" s="1" t="s">
        <v>329</v>
      </c>
      <c r="N619" s="1" t="s">
        <v>98</v>
      </c>
      <c r="O619" s="1" t="s">
        <v>328</v>
      </c>
      <c r="P619" s="1" t="s">
        <v>24</v>
      </c>
      <c r="Q619" s="1" t="s">
        <v>327</v>
      </c>
      <c r="R619" s="1" t="s">
        <v>267</v>
      </c>
      <c r="S619" s="42"/>
      <c r="T619" s="52"/>
      <c r="U619" s="42"/>
      <c r="V619" s="42"/>
    </row>
    <row r="620" spans="1:22" ht="38.25" customHeight="1" thickBot="1" x14ac:dyDescent="0.3">
      <c r="A620" s="47" t="s">
        <v>206</v>
      </c>
      <c r="B620" s="47">
        <v>801</v>
      </c>
      <c r="C620" s="47" t="s">
        <v>96</v>
      </c>
      <c r="D620" s="47" t="s">
        <v>98</v>
      </c>
      <c r="E620" s="47" t="s">
        <v>326</v>
      </c>
      <c r="F620" s="47" t="s">
        <v>95</v>
      </c>
      <c r="G620" s="47"/>
      <c r="H620" s="48" t="s">
        <v>325</v>
      </c>
      <c r="I620" s="47" t="s">
        <v>109</v>
      </c>
      <c r="J620" s="47" t="s">
        <v>235</v>
      </c>
      <c r="K620" s="47"/>
      <c r="L620" s="47">
        <v>0</v>
      </c>
      <c r="M620" s="47" t="s">
        <v>324</v>
      </c>
      <c r="N620" s="47" t="s">
        <v>98</v>
      </c>
      <c r="O620" s="47" t="s">
        <v>297</v>
      </c>
      <c r="P620" s="47" t="s">
        <v>39</v>
      </c>
      <c r="Q620" s="1" t="s">
        <v>323</v>
      </c>
      <c r="R620" s="1" t="s">
        <v>318</v>
      </c>
      <c r="S620" s="47" t="s">
        <v>322</v>
      </c>
      <c r="T620" s="49">
        <v>0.25</v>
      </c>
      <c r="U620" s="47">
        <v>-207</v>
      </c>
      <c r="V620" s="47"/>
    </row>
    <row r="621" spans="1:22" ht="38.25" customHeight="1" thickBot="1" x14ac:dyDescent="0.3">
      <c r="A621" s="41"/>
      <c r="B621" s="41"/>
      <c r="C621" s="41"/>
      <c r="D621" s="41"/>
      <c r="E621" s="41"/>
      <c r="F621" s="41"/>
      <c r="G621" s="41"/>
      <c r="H621" s="43"/>
      <c r="I621" s="41"/>
      <c r="J621" s="41"/>
      <c r="K621" s="41"/>
      <c r="L621" s="41"/>
      <c r="M621" s="42"/>
      <c r="N621" s="42"/>
      <c r="O621" s="42"/>
      <c r="P621" s="42"/>
      <c r="Q621" s="1" t="s">
        <v>321</v>
      </c>
      <c r="R621" s="1" t="s">
        <v>56</v>
      </c>
      <c r="S621" s="41"/>
      <c r="T621" s="45"/>
      <c r="U621" s="41"/>
      <c r="V621" s="41"/>
    </row>
    <row r="622" spans="1:22" ht="38.25" customHeight="1" thickBot="1" x14ac:dyDescent="0.3">
      <c r="A622" s="41"/>
      <c r="B622" s="41"/>
      <c r="C622" s="41"/>
      <c r="D622" s="41"/>
      <c r="E622" s="41"/>
      <c r="F622" s="41"/>
      <c r="G622" s="41"/>
      <c r="H622" s="43"/>
      <c r="I622" s="41"/>
      <c r="J622" s="41"/>
      <c r="K622" s="41"/>
      <c r="L622" s="41"/>
      <c r="M622" s="47" t="s">
        <v>320</v>
      </c>
      <c r="N622" s="47" t="s">
        <v>98</v>
      </c>
      <c r="O622" s="47" t="s">
        <v>297</v>
      </c>
      <c r="P622" s="47" t="s">
        <v>39</v>
      </c>
      <c r="Q622" s="1" t="s">
        <v>319</v>
      </c>
      <c r="R622" s="1" t="s">
        <v>318</v>
      </c>
      <c r="S622" s="41"/>
      <c r="T622" s="45"/>
      <c r="U622" s="41"/>
      <c r="V622" s="41"/>
    </row>
    <row r="623" spans="1:22" ht="38.25" customHeight="1" thickBot="1" x14ac:dyDescent="0.3">
      <c r="A623" s="41"/>
      <c r="B623" s="41"/>
      <c r="C623" s="41"/>
      <c r="D623" s="41"/>
      <c r="E623" s="41"/>
      <c r="F623" s="41"/>
      <c r="G623" s="41"/>
      <c r="H623" s="43"/>
      <c r="I623" s="41"/>
      <c r="J623" s="41"/>
      <c r="K623" s="41"/>
      <c r="L623" s="41"/>
      <c r="M623" s="41"/>
      <c r="N623" s="41"/>
      <c r="O623" s="41"/>
      <c r="P623" s="41"/>
      <c r="Q623" s="1" t="s">
        <v>317</v>
      </c>
      <c r="R623" s="1" t="s">
        <v>267</v>
      </c>
      <c r="S623" s="41"/>
      <c r="T623" s="45"/>
      <c r="U623" s="41"/>
      <c r="V623" s="41"/>
    </row>
    <row r="624" spans="1:22" ht="38.25" customHeight="1" thickBot="1" x14ac:dyDescent="0.3">
      <c r="A624" s="41"/>
      <c r="B624" s="41"/>
      <c r="C624" s="41"/>
      <c r="D624" s="41"/>
      <c r="E624" s="41"/>
      <c r="F624" s="41"/>
      <c r="G624" s="41"/>
      <c r="H624" s="43"/>
      <c r="I624" s="41"/>
      <c r="J624" s="41"/>
      <c r="K624" s="41"/>
      <c r="L624" s="41"/>
      <c r="M624" s="42"/>
      <c r="N624" s="42"/>
      <c r="O624" s="42"/>
      <c r="P624" s="42"/>
      <c r="Q624" s="1" t="s">
        <v>316</v>
      </c>
      <c r="R624" s="1" t="s">
        <v>56</v>
      </c>
      <c r="S624" s="41"/>
      <c r="T624" s="45"/>
      <c r="U624" s="41"/>
      <c r="V624" s="41"/>
    </row>
    <row r="625" spans="1:22" ht="38.25" customHeight="1" thickBot="1" x14ac:dyDescent="0.3">
      <c r="A625" s="41"/>
      <c r="B625" s="41"/>
      <c r="C625" s="41"/>
      <c r="D625" s="41"/>
      <c r="E625" s="41"/>
      <c r="F625" s="41"/>
      <c r="G625" s="41"/>
      <c r="H625" s="43"/>
      <c r="I625" s="41"/>
      <c r="J625" s="41"/>
      <c r="K625" s="41"/>
      <c r="L625" s="41"/>
      <c r="M625" s="47" t="s">
        <v>315</v>
      </c>
      <c r="N625" s="47" t="s">
        <v>98</v>
      </c>
      <c r="O625" s="47" t="s">
        <v>297</v>
      </c>
      <c r="P625" s="47" t="s">
        <v>39</v>
      </c>
      <c r="Q625" s="1" t="s">
        <v>314</v>
      </c>
      <c r="R625" s="1" t="s">
        <v>267</v>
      </c>
      <c r="S625" s="41"/>
      <c r="T625" s="45"/>
      <c r="U625" s="41"/>
      <c r="V625" s="41"/>
    </row>
    <row r="626" spans="1:22" ht="38.25" customHeight="1" thickBot="1" x14ac:dyDescent="0.3">
      <c r="A626" s="41"/>
      <c r="B626" s="41"/>
      <c r="C626" s="41"/>
      <c r="D626" s="41"/>
      <c r="E626" s="41"/>
      <c r="F626" s="41"/>
      <c r="G626" s="41"/>
      <c r="H626" s="43"/>
      <c r="I626" s="41"/>
      <c r="J626" s="41"/>
      <c r="K626" s="41"/>
      <c r="L626" s="41"/>
      <c r="M626" s="42"/>
      <c r="N626" s="42"/>
      <c r="O626" s="42"/>
      <c r="P626" s="42"/>
      <c r="Q626" s="1" t="s">
        <v>313</v>
      </c>
      <c r="R626" s="1" t="s">
        <v>56</v>
      </c>
      <c r="S626" s="41"/>
      <c r="T626" s="45"/>
      <c r="U626" s="41"/>
      <c r="V626" s="41"/>
    </row>
    <row r="627" spans="1:22" ht="38.25" customHeight="1" thickBot="1" x14ac:dyDescent="0.3">
      <c r="A627" s="41"/>
      <c r="B627" s="41"/>
      <c r="C627" s="41"/>
      <c r="D627" s="41"/>
      <c r="E627" s="41"/>
      <c r="F627" s="41"/>
      <c r="G627" s="41"/>
      <c r="H627" s="43"/>
      <c r="I627" s="41"/>
      <c r="J627" s="41"/>
      <c r="K627" s="41"/>
      <c r="L627" s="41"/>
      <c r="M627" s="1" t="s">
        <v>312</v>
      </c>
      <c r="N627" s="1" t="s">
        <v>98</v>
      </c>
      <c r="O627" s="1" t="s">
        <v>297</v>
      </c>
      <c r="P627" s="1" t="s">
        <v>24</v>
      </c>
      <c r="Q627" s="1" t="s">
        <v>311</v>
      </c>
      <c r="R627" s="1" t="s">
        <v>267</v>
      </c>
      <c r="S627" s="41"/>
      <c r="T627" s="45"/>
      <c r="U627" s="41"/>
      <c r="V627" s="41"/>
    </row>
    <row r="628" spans="1:22" ht="38.25" customHeight="1" thickBot="1" x14ac:dyDescent="0.3">
      <c r="A628" s="41"/>
      <c r="B628" s="41"/>
      <c r="C628" s="41"/>
      <c r="D628" s="41"/>
      <c r="E628" s="41"/>
      <c r="F628" s="41"/>
      <c r="G628" s="41"/>
      <c r="H628" s="43"/>
      <c r="I628" s="41"/>
      <c r="J628" s="41"/>
      <c r="K628" s="41"/>
      <c r="L628" s="41"/>
      <c r="M628" s="1" t="s">
        <v>310</v>
      </c>
      <c r="N628" s="1" t="s">
        <v>98</v>
      </c>
      <c r="O628" s="1" t="s">
        <v>297</v>
      </c>
      <c r="P628" s="1" t="s">
        <v>24</v>
      </c>
      <c r="Q628" s="1" t="s">
        <v>307</v>
      </c>
      <c r="R628" s="1" t="s">
        <v>267</v>
      </c>
      <c r="S628" s="41"/>
      <c r="T628" s="45"/>
      <c r="U628" s="41"/>
      <c r="V628" s="41"/>
    </row>
    <row r="629" spans="1:22" ht="38.25" customHeight="1" thickBot="1" x14ac:dyDescent="0.3">
      <c r="A629" s="41"/>
      <c r="B629" s="41"/>
      <c r="C629" s="41"/>
      <c r="D629" s="41"/>
      <c r="E629" s="41"/>
      <c r="F629" s="41"/>
      <c r="G629" s="41"/>
      <c r="H629" s="43"/>
      <c r="I629" s="41"/>
      <c r="J629" s="41"/>
      <c r="K629" s="41"/>
      <c r="L629" s="41"/>
      <c r="M629" s="1" t="s">
        <v>309</v>
      </c>
      <c r="N629" s="1" t="s">
        <v>98</v>
      </c>
      <c r="O629" s="1" t="s">
        <v>297</v>
      </c>
      <c r="P629" s="1" t="s">
        <v>24</v>
      </c>
      <c r="Q629" s="1" t="s">
        <v>307</v>
      </c>
      <c r="R629" s="1" t="s">
        <v>267</v>
      </c>
      <c r="S629" s="41"/>
      <c r="T629" s="45"/>
      <c r="U629" s="41"/>
      <c r="V629" s="41"/>
    </row>
    <row r="630" spans="1:22" ht="38.25" customHeight="1" thickBot="1" x14ac:dyDescent="0.3">
      <c r="A630" s="41"/>
      <c r="B630" s="41"/>
      <c r="C630" s="41"/>
      <c r="D630" s="41"/>
      <c r="E630" s="41"/>
      <c r="F630" s="41"/>
      <c r="G630" s="41"/>
      <c r="H630" s="43"/>
      <c r="I630" s="41"/>
      <c r="J630" s="41"/>
      <c r="K630" s="41"/>
      <c r="L630" s="41"/>
      <c r="M630" s="1" t="s">
        <v>308</v>
      </c>
      <c r="N630" s="1" t="s">
        <v>98</v>
      </c>
      <c r="O630" s="1" t="s">
        <v>297</v>
      </c>
      <c r="P630" s="1" t="s">
        <v>24</v>
      </c>
      <c r="Q630" s="1" t="s">
        <v>307</v>
      </c>
      <c r="R630" s="1" t="s">
        <v>267</v>
      </c>
      <c r="S630" s="41"/>
      <c r="T630" s="45"/>
      <c r="U630" s="41"/>
      <c r="V630" s="41"/>
    </row>
    <row r="631" spans="1:22" ht="38.25" customHeight="1" thickBot="1" x14ac:dyDescent="0.3">
      <c r="A631" s="41"/>
      <c r="B631" s="41"/>
      <c r="C631" s="41"/>
      <c r="D631" s="41"/>
      <c r="E631" s="41"/>
      <c r="F631" s="41"/>
      <c r="G631" s="41"/>
      <c r="H631" s="43"/>
      <c r="I631" s="41"/>
      <c r="J631" s="41"/>
      <c r="K631" s="41"/>
      <c r="L631" s="41"/>
      <c r="M631" s="1" t="s">
        <v>306</v>
      </c>
      <c r="N631" s="1" t="s">
        <v>98</v>
      </c>
      <c r="O631" s="1" t="s">
        <v>297</v>
      </c>
      <c r="P631" s="1" t="s">
        <v>24</v>
      </c>
      <c r="Q631" s="1" t="s">
        <v>305</v>
      </c>
      <c r="R631" s="1" t="s">
        <v>267</v>
      </c>
      <c r="S631" s="41"/>
      <c r="T631" s="45"/>
      <c r="U631" s="41"/>
      <c r="V631" s="41"/>
    </row>
    <row r="632" spans="1:22" ht="38.25" customHeight="1" thickBot="1" x14ac:dyDescent="0.3">
      <c r="A632" s="41"/>
      <c r="B632" s="41"/>
      <c r="C632" s="41"/>
      <c r="D632" s="41"/>
      <c r="E632" s="41"/>
      <c r="F632" s="41"/>
      <c r="G632" s="41"/>
      <c r="H632" s="43"/>
      <c r="I632" s="41"/>
      <c r="J632" s="41"/>
      <c r="K632" s="41"/>
      <c r="L632" s="41"/>
      <c r="M632" s="1" t="s">
        <v>304</v>
      </c>
      <c r="N632" s="1" t="s">
        <v>98</v>
      </c>
      <c r="O632" s="1" t="s">
        <v>297</v>
      </c>
      <c r="P632" s="1" t="s">
        <v>24</v>
      </c>
      <c r="Q632" s="1" t="s">
        <v>303</v>
      </c>
      <c r="R632" s="1" t="s">
        <v>267</v>
      </c>
      <c r="S632" s="41"/>
      <c r="T632" s="45"/>
      <c r="U632" s="41"/>
      <c r="V632" s="41"/>
    </row>
    <row r="633" spans="1:22" ht="38.25" customHeight="1" thickBot="1" x14ac:dyDescent="0.3">
      <c r="A633" s="41"/>
      <c r="B633" s="41"/>
      <c r="C633" s="41"/>
      <c r="D633" s="41"/>
      <c r="E633" s="41"/>
      <c r="F633" s="41"/>
      <c r="G633" s="41"/>
      <c r="H633" s="43"/>
      <c r="I633" s="41"/>
      <c r="J633" s="41"/>
      <c r="K633" s="41"/>
      <c r="L633" s="41"/>
      <c r="M633" s="1" t="s">
        <v>302</v>
      </c>
      <c r="N633" s="1" t="s">
        <v>98</v>
      </c>
      <c r="O633" s="1" t="s">
        <v>297</v>
      </c>
      <c r="P633" s="1" t="s">
        <v>24</v>
      </c>
      <c r="Q633" s="1" t="s">
        <v>301</v>
      </c>
      <c r="R633" s="1" t="s">
        <v>267</v>
      </c>
      <c r="S633" s="41"/>
      <c r="T633" s="45"/>
      <c r="U633" s="41"/>
      <c r="V633" s="41"/>
    </row>
    <row r="634" spans="1:22" ht="38.25" customHeight="1" thickBot="1" x14ac:dyDescent="0.3">
      <c r="A634" s="41"/>
      <c r="B634" s="41"/>
      <c r="C634" s="41"/>
      <c r="D634" s="41"/>
      <c r="E634" s="41"/>
      <c r="F634" s="41"/>
      <c r="G634" s="41"/>
      <c r="H634" s="43"/>
      <c r="I634" s="41"/>
      <c r="J634" s="41"/>
      <c r="K634" s="41"/>
      <c r="L634" s="41"/>
      <c r="M634" s="1" t="s">
        <v>300</v>
      </c>
      <c r="N634" s="1" t="s">
        <v>98</v>
      </c>
      <c r="O634" s="1" t="s">
        <v>297</v>
      </c>
      <c r="P634" s="1" t="s">
        <v>24</v>
      </c>
      <c r="Q634" s="1" t="s">
        <v>299</v>
      </c>
      <c r="R634" s="1" t="s">
        <v>267</v>
      </c>
      <c r="S634" s="41"/>
      <c r="T634" s="45"/>
      <c r="U634" s="41"/>
      <c r="V634" s="41"/>
    </row>
    <row r="635" spans="1:22" ht="38.25" customHeight="1" thickBot="1" x14ac:dyDescent="0.3">
      <c r="A635" s="42"/>
      <c r="B635" s="42"/>
      <c r="C635" s="42"/>
      <c r="D635" s="42"/>
      <c r="E635" s="42"/>
      <c r="F635" s="42"/>
      <c r="G635" s="42"/>
      <c r="H635" s="44"/>
      <c r="I635" s="42"/>
      <c r="J635" s="42"/>
      <c r="K635" s="42"/>
      <c r="L635" s="42"/>
      <c r="M635" s="1" t="s">
        <v>298</v>
      </c>
      <c r="N635" s="1" t="s">
        <v>98</v>
      </c>
      <c r="O635" s="1" t="s">
        <v>297</v>
      </c>
      <c r="P635" s="1" t="s">
        <v>24</v>
      </c>
      <c r="Q635" s="1" t="s">
        <v>296</v>
      </c>
      <c r="R635" s="1" t="s">
        <v>267</v>
      </c>
      <c r="S635" s="42"/>
      <c r="T635" s="46"/>
      <c r="U635" s="42"/>
      <c r="V635" s="42"/>
    </row>
    <row r="636" spans="1:22" ht="38.25" customHeight="1" thickBot="1" x14ac:dyDescent="0.3">
      <c r="A636" s="47" t="s">
        <v>268</v>
      </c>
      <c r="B636" s="47">
        <v>805</v>
      </c>
      <c r="C636" s="47" t="s">
        <v>127</v>
      </c>
      <c r="D636" s="47" t="s">
        <v>14</v>
      </c>
      <c r="E636" s="47" t="s">
        <v>295</v>
      </c>
      <c r="F636" s="47" t="s">
        <v>4</v>
      </c>
      <c r="G636" s="47"/>
      <c r="H636" s="48" t="s">
        <v>294</v>
      </c>
      <c r="I636" s="47" t="s">
        <v>11</v>
      </c>
      <c r="J636" s="47" t="s">
        <v>261</v>
      </c>
      <c r="K636" s="47"/>
      <c r="L636" s="47">
        <v>0</v>
      </c>
      <c r="M636" s="47" t="s">
        <v>293</v>
      </c>
      <c r="N636" s="47" t="s">
        <v>14</v>
      </c>
      <c r="O636" s="47" t="s">
        <v>56</v>
      </c>
      <c r="P636" s="47" t="s">
        <v>24</v>
      </c>
      <c r="Q636" s="1" t="s">
        <v>292</v>
      </c>
      <c r="R636" s="1" t="s">
        <v>238</v>
      </c>
      <c r="S636" s="47"/>
      <c r="T636" s="49">
        <v>0</v>
      </c>
      <c r="U636" s="47" t="s">
        <v>24</v>
      </c>
      <c r="V636" s="47"/>
    </row>
    <row r="637" spans="1:22" ht="38.25" customHeight="1" thickBot="1" x14ac:dyDescent="0.3">
      <c r="A637" s="41"/>
      <c r="B637" s="41"/>
      <c r="C637" s="41"/>
      <c r="D637" s="41"/>
      <c r="E637" s="41"/>
      <c r="F637" s="41"/>
      <c r="G637" s="41"/>
      <c r="H637" s="43"/>
      <c r="I637" s="41"/>
      <c r="J637" s="41"/>
      <c r="K637" s="41"/>
      <c r="L637" s="41"/>
      <c r="M637" s="41"/>
      <c r="N637" s="41"/>
      <c r="O637" s="41"/>
      <c r="P637" s="41"/>
      <c r="Q637" s="1" t="s">
        <v>291</v>
      </c>
      <c r="R637" s="1" t="s">
        <v>238</v>
      </c>
      <c r="S637" s="41"/>
      <c r="T637" s="45"/>
      <c r="U637" s="41"/>
      <c r="V637" s="41"/>
    </row>
    <row r="638" spans="1:22" ht="38.25" customHeight="1" thickBot="1" x14ac:dyDescent="0.3">
      <c r="A638" s="41"/>
      <c r="B638" s="41"/>
      <c r="C638" s="41"/>
      <c r="D638" s="41"/>
      <c r="E638" s="41"/>
      <c r="F638" s="41"/>
      <c r="G638" s="41"/>
      <c r="H638" s="43"/>
      <c r="I638" s="41"/>
      <c r="J638" s="41"/>
      <c r="K638" s="41"/>
      <c r="L638" s="41"/>
      <c r="M638" s="41"/>
      <c r="N638" s="41"/>
      <c r="O638" s="41"/>
      <c r="P638" s="41"/>
      <c r="Q638" s="1" t="s">
        <v>290</v>
      </c>
      <c r="R638" s="1" t="s">
        <v>289</v>
      </c>
      <c r="S638" s="41"/>
      <c r="T638" s="45"/>
      <c r="U638" s="41"/>
      <c r="V638" s="41"/>
    </row>
    <row r="639" spans="1:22" ht="38.25" customHeight="1" thickBot="1" x14ac:dyDescent="0.3">
      <c r="A639" s="41"/>
      <c r="B639" s="41"/>
      <c r="C639" s="41"/>
      <c r="D639" s="41"/>
      <c r="E639" s="41"/>
      <c r="F639" s="41"/>
      <c r="G639" s="41"/>
      <c r="H639" s="43"/>
      <c r="I639" s="41"/>
      <c r="J639" s="41"/>
      <c r="K639" s="41"/>
      <c r="L639" s="41"/>
      <c r="M639" s="41"/>
      <c r="N639" s="41"/>
      <c r="O639" s="41"/>
      <c r="P639" s="41"/>
      <c r="Q639" s="1" t="s">
        <v>288</v>
      </c>
      <c r="R639" s="1" t="s">
        <v>287</v>
      </c>
      <c r="S639" s="41"/>
      <c r="T639" s="45"/>
      <c r="U639" s="41"/>
      <c r="V639" s="41"/>
    </row>
    <row r="640" spans="1:22" ht="38.25" customHeight="1" thickBot="1" x14ac:dyDescent="0.3">
      <c r="A640" s="41"/>
      <c r="B640" s="41"/>
      <c r="C640" s="41"/>
      <c r="D640" s="41"/>
      <c r="E640" s="41"/>
      <c r="F640" s="41"/>
      <c r="G640" s="41"/>
      <c r="H640" s="43"/>
      <c r="I640" s="41"/>
      <c r="J640" s="41"/>
      <c r="K640" s="41"/>
      <c r="L640" s="41"/>
      <c r="M640" s="41"/>
      <c r="N640" s="41"/>
      <c r="O640" s="41"/>
      <c r="P640" s="41"/>
      <c r="Q640" s="1" t="s">
        <v>286</v>
      </c>
      <c r="R640" s="1" t="s">
        <v>285</v>
      </c>
      <c r="S640" s="41"/>
      <c r="T640" s="45"/>
      <c r="U640" s="41"/>
      <c r="V640" s="41"/>
    </row>
    <row r="641" spans="1:22" ht="38.25" customHeight="1" thickBot="1" x14ac:dyDescent="0.3">
      <c r="A641" s="42"/>
      <c r="B641" s="42"/>
      <c r="C641" s="42"/>
      <c r="D641" s="42"/>
      <c r="E641" s="42"/>
      <c r="F641" s="42"/>
      <c r="G641" s="42"/>
      <c r="H641" s="44"/>
      <c r="I641" s="42"/>
      <c r="J641" s="42"/>
      <c r="K641" s="42"/>
      <c r="L641" s="42"/>
      <c r="M641" s="42"/>
      <c r="N641" s="42"/>
      <c r="O641" s="42"/>
      <c r="P641" s="42"/>
      <c r="Q641" s="1" t="s">
        <v>284</v>
      </c>
      <c r="R641" s="1" t="s">
        <v>137</v>
      </c>
      <c r="S641" s="42"/>
      <c r="T641" s="46"/>
      <c r="U641" s="42"/>
      <c r="V641" s="42"/>
    </row>
    <row r="642" spans="1:22" ht="38.25" customHeight="1" thickBot="1" x14ac:dyDescent="0.3">
      <c r="A642" s="47" t="s">
        <v>283</v>
      </c>
      <c r="B642" s="47">
        <v>807</v>
      </c>
      <c r="C642" s="47" t="s">
        <v>96</v>
      </c>
      <c r="D642" s="47" t="s">
        <v>279</v>
      </c>
      <c r="E642" s="47" t="s">
        <v>282</v>
      </c>
      <c r="F642" s="47" t="s">
        <v>4</v>
      </c>
      <c r="G642" s="47"/>
      <c r="H642" s="48" t="s">
        <v>281</v>
      </c>
      <c r="I642" s="47" t="s">
        <v>280</v>
      </c>
      <c r="J642" s="47" t="s">
        <v>279</v>
      </c>
      <c r="K642" s="47"/>
      <c r="L642" s="47">
        <v>0</v>
      </c>
      <c r="M642" s="47" t="s">
        <v>278</v>
      </c>
      <c r="N642" s="47" t="s">
        <v>88</v>
      </c>
      <c r="O642" s="47" t="s">
        <v>0</v>
      </c>
      <c r="P642" s="47" t="s">
        <v>24</v>
      </c>
      <c r="Q642" s="1" t="s">
        <v>277</v>
      </c>
      <c r="R642" s="1" t="s">
        <v>274</v>
      </c>
      <c r="S642" s="47" t="s">
        <v>0</v>
      </c>
      <c r="T642" s="49">
        <v>0</v>
      </c>
      <c r="U642" s="47">
        <v>157</v>
      </c>
      <c r="V642" s="47"/>
    </row>
    <row r="643" spans="1:22" ht="38.25" customHeight="1" thickBot="1" x14ac:dyDescent="0.3">
      <c r="A643" s="41"/>
      <c r="B643" s="41"/>
      <c r="C643" s="41"/>
      <c r="D643" s="41"/>
      <c r="E643" s="41"/>
      <c r="F643" s="41"/>
      <c r="G643" s="41"/>
      <c r="H643" s="43"/>
      <c r="I643" s="41"/>
      <c r="J643" s="41"/>
      <c r="K643" s="41"/>
      <c r="L643" s="41"/>
      <c r="M643" s="41"/>
      <c r="N643" s="41"/>
      <c r="O643" s="41"/>
      <c r="P643" s="41"/>
      <c r="Q643" s="1" t="s">
        <v>273</v>
      </c>
      <c r="R643" s="1" t="s">
        <v>272</v>
      </c>
      <c r="S643" s="41"/>
      <c r="T643" s="45"/>
      <c r="U643" s="41"/>
      <c r="V643" s="41"/>
    </row>
    <row r="644" spans="1:22" ht="38.25" customHeight="1" thickBot="1" x14ac:dyDescent="0.3">
      <c r="A644" s="41"/>
      <c r="B644" s="41"/>
      <c r="C644" s="41"/>
      <c r="D644" s="41"/>
      <c r="E644" s="41"/>
      <c r="F644" s="41"/>
      <c r="G644" s="41"/>
      <c r="H644" s="43"/>
      <c r="I644" s="41"/>
      <c r="J644" s="41"/>
      <c r="K644" s="41"/>
      <c r="L644" s="41"/>
      <c r="M644" s="42"/>
      <c r="N644" s="42"/>
      <c r="O644" s="42"/>
      <c r="P644" s="42"/>
      <c r="Q644" s="1" t="s">
        <v>271</v>
      </c>
      <c r="R644" s="1" t="s">
        <v>270</v>
      </c>
      <c r="S644" s="41"/>
      <c r="T644" s="45"/>
      <c r="U644" s="41"/>
      <c r="V644" s="41"/>
    </row>
    <row r="645" spans="1:22" ht="38.25" customHeight="1" thickBot="1" x14ac:dyDescent="0.3">
      <c r="A645" s="41"/>
      <c r="B645" s="41"/>
      <c r="C645" s="41"/>
      <c r="D645" s="41"/>
      <c r="E645" s="41"/>
      <c r="F645" s="41"/>
      <c r="G645" s="41"/>
      <c r="H645" s="43"/>
      <c r="I645" s="41"/>
      <c r="J645" s="41"/>
      <c r="K645" s="41"/>
      <c r="L645" s="41"/>
      <c r="M645" s="47" t="s">
        <v>276</v>
      </c>
      <c r="N645" s="47" t="s">
        <v>88</v>
      </c>
      <c r="O645" s="47" t="s">
        <v>0</v>
      </c>
      <c r="P645" s="47" t="s">
        <v>24</v>
      </c>
      <c r="Q645" s="1" t="s">
        <v>275</v>
      </c>
      <c r="R645" s="1" t="s">
        <v>274</v>
      </c>
      <c r="S645" s="41"/>
      <c r="T645" s="45"/>
      <c r="U645" s="41"/>
      <c r="V645" s="41"/>
    </row>
    <row r="646" spans="1:22" ht="38.25" customHeight="1" thickBot="1" x14ac:dyDescent="0.3">
      <c r="A646" s="41"/>
      <c r="B646" s="41"/>
      <c r="C646" s="41"/>
      <c r="D646" s="41"/>
      <c r="E646" s="41"/>
      <c r="F646" s="41"/>
      <c r="G646" s="41"/>
      <c r="H646" s="43"/>
      <c r="I646" s="41"/>
      <c r="J646" s="41"/>
      <c r="K646" s="41"/>
      <c r="L646" s="41"/>
      <c r="M646" s="41"/>
      <c r="N646" s="41"/>
      <c r="O646" s="41"/>
      <c r="P646" s="41"/>
      <c r="Q646" s="1" t="s">
        <v>273</v>
      </c>
      <c r="R646" s="1" t="s">
        <v>272</v>
      </c>
      <c r="S646" s="41"/>
      <c r="T646" s="45"/>
      <c r="U646" s="41"/>
      <c r="V646" s="41"/>
    </row>
    <row r="647" spans="1:22" ht="38.25" customHeight="1" thickBot="1" x14ac:dyDescent="0.3">
      <c r="A647" s="41"/>
      <c r="B647" s="41"/>
      <c r="C647" s="41"/>
      <c r="D647" s="41"/>
      <c r="E647" s="41"/>
      <c r="F647" s="41"/>
      <c r="G647" s="41"/>
      <c r="H647" s="43"/>
      <c r="I647" s="41"/>
      <c r="J647" s="41"/>
      <c r="K647" s="41"/>
      <c r="L647" s="41"/>
      <c r="M647" s="41"/>
      <c r="N647" s="41"/>
      <c r="O647" s="41"/>
      <c r="P647" s="41"/>
      <c r="Q647" s="1" t="s">
        <v>271</v>
      </c>
      <c r="R647" s="1" t="s">
        <v>270</v>
      </c>
      <c r="S647" s="41"/>
      <c r="T647" s="45"/>
      <c r="U647" s="41"/>
      <c r="V647" s="41"/>
    </row>
    <row r="648" spans="1:22" ht="38.25" customHeight="1" thickBot="1" x14ac:dyDescent="0.3">
      <c r="A648" s="42"/>
      <c r="B648" s="42"/>
      <c r="C648" s="42"/>
      <c r="D648" s="42"/>
      <c r="E648" s="42"/>
      <c r="F648" s="42"/>
      <c r="G648" s="42"/>
      <c r="H648" s="44"/>
      <c r="I648" s="42"/>
      <c r="J648" s="42"/>
      <c r="K648" s="42"/>
      <c r="L648" s="42"/>
      <c r="M648" s="42"/>
      <c r="N648" s="42"/>
      <c r="O648" s="42"/>
      <c r="P648" s="42"/>
      <c r="Q648" s="1" t="s">
        <v>269</v>
      </c>
      <c r="R648" s="1" t="s">
        <v>13</v>
      </c>
      <c r="S648" s="42"/>
      <c r="T648" s="46"/>
      <c r="U648" s="42"/>
      <c r="V648" s="42"/>
    </row>
    <row r="649" spans="1:22" ht="38.25" customHeight="1" thickBot="1" x14ac:dyDescent="0.3">
      <c r="A649" s="1" t="s">
        <v>268</v>
      </c>
      <c r="B649" s="1">
        <v>808</v>
      </c>
      <c r="C649" s="1"/>
      <c r="D649" s="1" t="s">
        <v>251</v>
      </c>
      <c r="E649" s="1" t="s">
        <v>267</v>
      </c>
      <c r="F649" s="1" t="s">
        <v>4</v>
      </c>
      <c r="G649" s="1"/>
      <c r="H649" s="3" t="s">
        <v>266</v>
      </c>
      <c r="I649" s="1" t="s">
        <v>262</v>
      </c>
      <c r="J649" s="1" t="s">
        <v>261</v>
      </c>
      <c r="K649" s="1"/>
      <c r="L649" s="1">
        <v>0</v>
      </c>
      <c r="M649" s="1"/>
      <c r="N649" s="1"/>
      <c r="O649" s="1"/>
      <c r="P649" s="1"/>
      <c r="Q649" s="1"/>
      <c r="R649" s="1"/>
      <c r="S649" s="1"/>
      <c r="T649" s="2">
        <v>0</v>
      </c>
      <c r="U649" s="1" t="s">
        <v>24</v>
      </c>
      <c r="V649" s="1"/>
    </row>
    <row r="650" spans="1:22" ht="38.25" customHeight="1" thickBot="1" x14ac:dyDescent="0.3">
      <c r="A650" s="47" t="s">
        <v>240</v>
      </c>
      <c r="B650" s="47">
        <v>809</v>
      </c>
      <c r="C650" s="47" t="s">
        <v>265</v>
      </c>
      <c r="D650" s="47" t="s">
        <v>251</v>
      </c>
      <c r="E650" s="47" t="s">
        <v>264</v>
      </c>
      <c r="F650" s="47" t="s">
        <v>95</v>
      </c>
      <c r="G650" s="47"/>
      <c r="H650" s="48" t="s">
        <v>263</v>
      </c>
      <c r="I650" s="47" t="s">
        <v>262</v>
      </c>
      <c r="J650" s="47" t="s">
        <v>261</v>
      </c>
      <c r="K650" s="47"/>
      <c r="L650" s="47">
        <v>0</v>
      </c>
      <c r="M650" s="1" t="s">
        <v>260</v>
      </c>
      <c r="N650" s="1" t="s">
        <v>251</v>
      </c>
      <c r="O650" s="1" t="s">
        <v>249</v>
      </c>
      <c r="P650" s="1" t="s">
        <v>24</v>
      </c>
      <c r="Q650" s="1"/>
      <c r="R650" s="1"/>
      <c r="S650" s="47" t="s">
        <v>259</v>
      </c>
      <c r="T650" s="49">
        <v>0</v>
      </c>
      <c r="U650" s="47">
        <v>-79</v>
      </c>
      <c r="V650" s="47"/>
    </row>
    <row r="651" spans="1:22" ht="38.25" customHeight="1" thickBot="1" x14ac:dyDescent="0.3">
      <c r="A651" s="41"/>
      <c r="B651" s="41"/>
      <c r="C651" s="41"/>
      <c r="D651" s="41"/>
      <c r="E651" s="41"/>
      <c r="F651" s="41"/>
      <c r="G651" s="41"/>
      <c r="H651" s="43"/>
      <c r="I651" s="41"/>
      <c r="J651" s="41"/>
      <c r="K651" s="41"/>
      <c r="L651" s="41"/>
      <c r="M651" s="47" t="s">
        <v>258</v>
      </c>
      <c r="N651" s="47" t="s">
        <v>251</v>
      </c>
      <c r="O651" s="47" t="s">
        <v>249</v>
      </c>
      <c r="P651" s="47" t="s">
        <v>24</v>
      </c>
      <c r="Q651" s="1" t="s">
        <v>257</v>
      </c>
      <c r="R651" s="1" t="s">
        <v>249</v>
      </c>
      <c r="S651" s="41"/>
      <c r="T651" s="45"/>
      <c r="U651" s="41"/>
      <c r="V651" s="41"/>
    </row>
    <row r="652" spans="1:22" ht="38.25" customHeight="1" thickBot="1" x14ac:dyDescent="0.3">
      <c r="A652" s="41"/>
      <c r="B652" s="41"/>
      <c r="C652" s="41"/>
      <c r="D652" s="41"/>
      <c r="E652" s="41"/>
      <c r="F652" s="41"/>
      <c r="G652" s="41"/>
      <c r="H652" s="43"/>
      <c r="I652" s="41"/>
      <c r="J652" s="41"/>
      <c r="K652" s="41"/>
      <c r="L652" s="41"/>
      <c r="M652" s="42"/>
      <c r="N652" s="42"/>
      <c r="O652" s="42"/>
      <c r="P652" s="42"/>
      <c r="Q652" s="1" t="s">
        <v>256</v>
      </c>
      <c r="R652" s="1" t="s">
        <v>5</v>
      </c>
      <c r="S652" s="41"/>
      <c r="T652" s="45"/>
      <c r="U652" s="41"/>
      <c r="V652" s="41"/>
    </row>
    <row r="653" spans="1:22" ht="38.25" customHeight="1" thickBot="1" x14ac:dyDescent="0.3">
      <c r="A653" s="41"/>
      <c r="B653" s="41"/>
      <c r="C653" s="41"/>
      <c r="D653" s="41"/>
      <c r="E653" s="41"/>
      <c r="F653" s="41"/>
      <c r="G653" s="41"/>
      <c r="H653" s="43"/>
      <c r="I653" s="41"/>
      <c r="J653" s="41"/>
      <c r="K653" s="41"/>
      <c r="L653" s="41"/>
      <c r="M653" s="47" t="s">
        <v>255</v>
      </c>
      <c r="N653" s="47" t="s">
        <v>251</v>
      </c>
      <c r="O653" s="47" t="s">
        <v>249</v>
      </c>
      <c r="P653" s="47" t="s">
        <v>24</v>
      </c>
      <c r="Q653" s="1" t="s">
        <v>254</v>
      </c>
      <c r="R653" s="1" t="s">
        <v>249</v>
      </c>
      <c r="S653" s="41"/>
      <c r="T653" s="45"/>
      <c r="U653" s="41"/>
      <c r="V653" s="41"/>
    </row>
    <row r="654" spans="1:22" ht="38.25" customHeight="1" thickBot="1" x14ac:dyDescent="0.3">
      <c r="A654" s="41"/>
      <c r="B654" s="41"/>
      <c r="C654" s="41"/>
      <c r="D654" s="41"/>
      <c r="E654" s="41"/>
      <c r="F654" s="41"/>
      <c r="G654" s="41"/>
      <c r="H654" s="43"/>
      <c r="I654" s="41"/>
      <c r="J654" s="41"/>
      <c r="K654" s="41"/>
      <c r="L654" s="41"/>
      <c r="M654" s="42"/>
      <c r="N654" s="42"/>
      <c r="O654" s="42"/>
      <c r="P654" s="42"/>
      <c r="Q654" s="1" t="s">
        <v>253</v>
      </c>
      <c r="R654" s="1" t="s">
        <v>5</v>
      </c>
      <c r="S654" s="41"/>
      <c r="T654" s="45"/>
      <c r="U654" s="41"/>
      <c r="V654" s="41"/>
    </row>
    <row r="655" spans="1:22" ht="38.25" customHeight="1" thickBot="1" x14ac:dyDescent="0.3">
      <c r="A655" s="41"/>
      <c r="B655" s="41"/>
      <c r="C655" s="41"/>
      <c r="D655" s="41"/>
      <c r="E655" s="41"/>
      <c r="F655" s="41"/>
      <c r="G655" s="41"/>
      <c r="H655" s="43"/>
      <c r="I655" s="41"/>
      <c r="J655" s="41"/>
      <c r="K655" s="41"/>
      <c r="L655" s="41"/>
      <c r="M655" s="47" t="s">
        <v>252</v>
      </c>
      <c r="N655" s="47" t="s">
        <v>251</v>
      </c>
      <c r="O655" s="47" t="s">
        <v>249</v>
      </c>
      <c r="P655" s="47" t="s">
        <v>24</v>
      </c>
      <c r="Q655" s="1" t="s">
        <v>250</v>
      </c>
      <c r="R655" s="1" t="s">
        <v>249</v>
      </c>
      <c r="S655" s="41"/>
      <c r="T655" s="45"/>
      <c r="U655" s="41"/>
      <c r="V655" s="41"/>
    </row>
    <row r="656" spans="1:22" ht="38.25" customHeight="1" thickBot="1" x14ac:dyDescent="0.3">
      <c r="A656" s="41"/>
      <c r="B656" s="41"/>
      <c r="C656" s="41"/>
      <c r="D656" s="41"/>
      <c r="E656" s="41"/>
      <c r="F656" s="41"/>
      <c r="G656" s="41"/>
      <c r="H656" s="43"/>
      <c r="I656" s="41"/>
      <c r="J656" s="41"/>
      <c r="K656" s="41"/>
      <c r="L656" s="41"/>
      <c r="M656" s="41"/>
      <c r="N656" s="41"/>
      <c r="O656" s="41"/>
      <c r="P656" s="41"/>
      <c r="Q656" s="1" t="s">
        <v>248</v>
      </c>
      <c r="R656" s="1" t="s">
        <v>247</v>
      </c>
      <c r="S656" s="41"/>
      <c r="T656" s="45"/>
      <c r="U656" s="41"/>
      <c r="V656" s="41"/>
    </row>
    <row r="657" spans="1:22" ht="38.25" customHeight="1" thickBot="1" x14ac:dyDescent="0.3">
      <c r="A657" s="41"/>
      <c r="B657" s="41"/>
      <c r="C657" s="41"/>
      <c r="D657" s="41"/>
      <c r="E657" s="41"/>
      <c r="F657" s="41"/>
      <c r="G657" s="41"/>
      <c r="H657" s="43"/>
      <c r="I657" s="41"/>
      <c r="J657" s="41"/>
      <c r="K657" s="41"/>
      <c r="L657" s="41"/>
      <c r="M657" s="41"/>
      <c r="N657" s="41"/>
      <c r="O657" s="41"/>
      <c r="P657" s="41"/>
      <c r="Q657" s="1" t="s">
        <v>246</v>
      </c>
      <c r="R657" s="1" t="s">
        <v>5</v>
      </c>
      <c r="S657" s="41"/>
      <c r="T657" s="45"/>
      <c r="U657" s="41"/>
      <c r="V657" s="41"/>
    </row>
    <row r="658" spans="1:22" ht="38.25" customHeight="1" thickBot="1" x14ac:dyDescent="0.3">
      <c r="A658" s="42"/>
      <c r="B658" s="42"/>
      <c r="C658" s="42"/>
      <c r="D658" s="42"/>
      <c r="E658" s="42"/>
      <c r="F658" s="42"/>
      <c r="G658" s="42"/>
      <c r="H658" s="44"/>
      <c r="I658" s="42"/>
      <c r="J658" s="42"/>
      <c r="K658" s="42"/>
      <c r="L658" s="42"/>
      <c r="M658" s="42"/>
      <c r="N658" s="42"/>
      <c r="O658" s="42"/>
      <c r="P658" s="42"/>
      <c r="Q658" s="1" t="s">
        <v>245</v>
      </c>
      <c r="R658" s="1" t="s">
        <v>22</v>
      </c>
      <c r="S658" s="42"/>
      <c r="T658" s="46"/>
      <c r="U658" s="42"/>
      <c r="V658" s="42"/>
    </row>
    <row r="659" spans="1:22" ht="38.25" customHeight="1" thickBot="1" x14ac:dyDescent="0.3">
      <c r="A659" s="18"/>
      <c r="B659" s="18"/>
      <c r="C659" s="18"/>
      <c r="D659" s="18"/>
      <c r="E659" s="18"/>
      <c r="F659" s="18"/>
      <c r="G659" s="18"/>
      <c r="H659" s="19"/>
      <c r="I659" s="18"/>
      <c r="J659" s="18"/>
      <c r="K659" s="18"/>
      <c r="L659" s="18"/>
      <c r="M659" s="1" t="s">
        <v>244</v>
      </c>
      <c r="N659" s="1" t="s">
        <v>46</v>
      </c>
      <c r="O659" s="1" t="s">
        <v>87</v>
      </c>
      <c r="P659" s="1" t="s">
        <v>39</v>
      </c>
      <c r="Q659" s="1" t="s">
        <v>243</v>
      </c>
      <c r="R659" s="1" t="s">
        <v>87</v>
      </c>
      <c r="S659" s="18"/>
      <c r="T659" s="20"/>
      <c r="U659" s="18"/>
      <c r="V659" s="18"/>
    </row>
    <row r="660" spans="1:22" ht="38.25" customHeight="1" thickBot="1" x14ac:dyDescent="0.3">
      <c r="A660" s="1" t="s">
        <v>240</v>
      </c>
      <c r="B660" s="1">
        <v>813</v>
      </c>
      <c r="C660" s="1" t="s">
        <v>55</v>
      </c>
      <c r="D660" s="1" t="s">
        <v>46</v>
      </c>
      <c r="E660" s="1" t="s">
        <v>158</v>
      </c>
      <c r="F660" s="1" t="s">
        <v>4</v>
      </c>
      <c r="G660" s="1"/>
      <c r="H660" s="3" t="s">
        <v>242</v>
      </c>
      <c r="I660" s="1" t="s">
        <v>52</v>
      </c>
      <c r="J660" s="1" t="s">
        <v>235</v>
      </c>
      <c r="K660" s="1"/>
      <c r="L660" s="1">
        <v>0</v>
      </c>
      <c r="M660" s="1" t="s">
        <v>242</v>
      </c>
      <c r="N660" s="1" t="s">
        <v>46</v>
      </c>
      <c r="O660" s="1" t="s">
        <v>0</v>
      </c>
      <c r="P660" s="1" t="s">
        <v>24</v>
      </c>
      <c r="Q660" s="1" t="s">
        <v>241</v>
      </c>
      <c r="R660" s="1" t="s">
        <v>228</v>
      </c>
      <c r="S660" s="1" t="s">
        <v>0</v>
      </c>
      <c r="T660" s="2">
        <v>0</v>
      </c>
      <c r="U660" s="1">
        <v>157</v>
      </c>
      <c r="V660" s="1"/>
    </row>
    <row r="661" spans="1:22" ht="38.25" customHeight="1" thickBot="1" x14ac:dyDescent="0.3">
      <c r="A661" s="47" t="s">
        <v>240</v>
      </c>
      <c r="B661" s="47">
        <v>814</v>
      </c>
      <c r="C661" s="47" t="s">
        <v>239</v>
      </c>
      <c r="D661" s="47" t="s">
        <v>168</v>
      </c>
      <c r="E661" s="47" t="s">
        <v>238</v>
      </c>
      <c r="F661" s="47" t="s">
        <v>4</v>
      </c>
      <c r="G661" s="47"/>
      <c r="H661" s="48" t="s">
        <v>237</v>
      </c>
      <c r="I661" s="47" t="s">
        <v>236</v>
      </c>
      <c r="J661" s="47" t="s">
        <v>235</v>
      </c>
      <c r="K661" s="47"/>
      <c r="L661" s="47">
        <v>0</v>
      </c>
      <c r="M661" s="47" t="s">
        <v>234</v>
      </c>
      <c r="N661" s="47" t="s">
        <v>168</v>
      </c>
      <c r="O661" s="47" t="s">
        <v>233</v>
      </c>
      <c r="P661" s="47" t="s">
        <v>24</v>
      </c>
      <c r="Q661" s="1" t="s">
        <v>232</v>
      </c>
      <c r="R661" s="1" t="s">
        <v>34</v>
      </c>
      <c r="S661" s="47" t="s">
        <v>17</v>
      </c>
      <c r="T661" s="49">
        <v>0</v>
      </c>
      <c r="U661" s="47">
        <v>126</v>
      </c>
      <c r="V661" s="47"/>
    </row>
    <row r="662" spans="1:22" ht="38.25" customHeight="1" thickBot="1" x14ac:dyDescent="0.3">
      <c r="A662" s="41"/>
      <c r="B662" s="41"/>
      <c r="C662" s="41"/>
      <c r="D662" s="41"/>
      <c r="E662" s="41"/>
      <c r="F662" s="41"/>
      <c r="G662" s="41"/>
      <c r="H662" s="43"/>
      <c r="I662" s="41"/>
      <c r="J662" s="41"/>
      <c r="K662" s="41"/>
      <c r="L662" s="41"/>
      <c r="M662" s="42"/>
      <c r="N662" s="42"/>
      <c r="O662" s="42"/>
      <c r="P662" s="42"/>
      <c r="Q662" s="1" t="s">
        <v>231</v>
      </c>
      <c r="R662" s="1" t="s">
        <v>63</v>
      </c>
      <c r="S662" s="41"/>
      <c r="T662" s="45"/>
      <c r="U662" s="41"/>
      <c r="V662" s="41"/>
    </row>
    <row r="663" spans="1:22" ht="38.25" customHeight="1" thickBot="1" x14ac:dyDescent="0.3">
      <c r="A663" s="42"/>
      <c r="B663" s="42"/>
      <c r="C663" s="42"/>
      <c r="D663" s="42"/>
      <c r="E663" s="42"/>
      <c r="F663" s="42"/>
      <c r="G663" s="42"/>
      <c r="H663" s="44"/>
      <c r="I663" s="42"/>
      <c r="J663" s="42"/>
      <c r="K663" s="42"/>
      <c r="L663" s="42"/>
      <c r="M663" s="1" t="s">
        <v>230</v>
      </c>
      <c r="N663" s="1" t="s">
        <v>168</v>
      </c>
      <c r="O663" s="1" t="s">
        <v>17</v>
      </c>
      <c r="P663" s="1" t="s">
        <v>24</v>
      </c>
      <c r="Q663" s="1" t="s">
        <v>229</v>
      </c>
      <c r="R663" s="1" t="s">
        <v>63</v>
      </c>
      <c r="S663" s="42"/>
      <c r="T663" s="46"/>
      <c r="U663" s="42"/>
      <c r="V663" s="42"/>
    </row>
    <row r="664" spans="1:22" ht="38.25" customHeight="1" thickBot="1" x14ac:dyDescent="0.3">
      <c r="A664" s="1" t="s">
        <v>212</v>
      </c>
      <c r="B664" s="1">
        <v>815</v>
      </c>
      <c r="C664" s="1" t="s">
        <v>174</v>
      </c>
      <c r="D664" s="1" t="s">
        <v>168</v>
      </c>
      <c r="E664" s="1" t="s">
        <v>228</v>
      </c>
      <c r="F664" s="1" t="s">
        <v>4</v>
      </c>
      <c r="G664" s="1"/>
      <c r="H664" s="3" t="s">
        <v>227</v>
      </c>
      <c r="I664" s="1" t="s">
        <v>171</v>
      </c>
      <c r="J664" s="1" t="s">
        <v>10</v>
      </c>
      <c r="K664" s="1"/>
      <c r="L664" s="1">
        <v>0</v>
      </c>
      <c r="M664" s="1" t="s">
        <v>226</v>
      </c>
      <c r="N664" s="1" t="s">
        <v>168</v>
      </c>
      <c r="O664" s="1" t="s">
        <v>37</v>
      </c>
      <c r="P664" s="1" t="s">
        <v>24</v>
      </c>
      <c r="Q664" s="1" t="s">
        <v>225</v>
      </c>
      <c r="R664" s="1" t="s">
        <v>37</v>
      </c>
      <c r="S664" s="1" t="s">
        <v>221</v>
      </c>
      <c r="T664" s="2">
        <v>0</v>
      </c>
      <c r="U664" s="1">
        <v>3</v>
      </c>
      <c r="V664" s="1"/>
    </row>
    <row r="665" spans="1:22" ht="38.25" customHeight="1" thickBot="1" x14ac:dyDescent="0.3">
      <c r="A665" s="1" t="s">
        <v>212</v>
      </c>
      <c r="B665" s="1">
        <v>816</v>
      </c>
      <c r="C665" s="1" t="s">
        <v>174</v>
      </c>
      <c r="D665" s="1" t="s">
        <v>168</v>
      </c>
      <c r="E665" s="1" t="s">
        <v>31</v>
      </c>
      <c r="F665" s="1" t="s">
        <v>4</v>
      </c>
      <c r="G665" s="1"/>
      <c r="H665" s="3" t="s">
        <v>224</v>
      </c>
      <c r="I665" s="1" t="s">
        <v>171</v>
      </c>
      <c r="J665" s="1" t="s">
        <v>10</v>
      </c>
      <c r="K665" s="1"/>
      <c r="L665" s="1">
        <v>0</v>
      </c>
      <c r="M665" s="1" t="s">
        <v>223</v>
      </c>
      <c r="N665" s="1" t="s">
        <v>168</v>
      </c>
      <c r="O665" s="1" t="s">
        <v>37</v>
      </c>
      <c r="P665" s="1" t="s">
        <v>24</v>
      </c>
      <c r="Q665" s="1" t="s">
        <v>222</v>
      </c>
      <c r="R665" s="1" t="s">
        <v>37</v>
      </c>
      <c r="S665" s="1" t="s">
        <v>221</v>
      </c>
      <c r="T665" s="2">
        <v>0</v>
      </c>
      <c r="U665" s="1">
        <v>3</v>
      </c>
      <c r="V665" s="1"/>
    </row>
    <row r="666" spans="1:22" ht="38.25" customHeight="1" thickBot="1" x14ac:dyDescent="0.3">
      <c r="A666" s="47" t="s">
        <v>212</v>
      </c>
      <c r="B666" s="47">
        <v>817</v>
      </c>
      <c r="C666" s="47" t="s">
        <v>127</v>
      </c>
      <c r="D666" s="47" t="s">
        <v>14</v>
      </c>
      <c r="E666" s="47" t="s">
        <v>31</v>
      </c>
      <c r="F666" s="47" t="s">
        <v>4</v>
      </c>
      <c r="G666" s="47"/>
      <c r="H666" s="48" t="s">
        <v>220</v>
      </c>
      <c r="I666" s="47" t="s">
        <v>11</v>
      </c>
      <c r="J666" s="47" t="s">
        <v>10</v>
      </c>
      <c r="K666" s="47"/>
      <c r="L666" s="47">
        <v>0</v>
      </c>
      <c r="M666" s="47" t="s">
        <v>220</v>
      </c>
      <c r="N666" s="47" t="s">
        <v>14</v>
      </c>
      <c r="O666" s="47" t="s">
        <v>0</v>
      </c>
      <c r="P666" s="47" t="s">
        <v>24</v>
      </c>
      <c r="Q666" s="1" t="s">
        <v>219</v>
      </c>
      <c r="R666" s="1" t="s">
        <v>37</v>
      </c>
      <c r="S666" s="47" t="s">
        <v>0</v>
      </c>
      <c r="T666" s="49">
        <v>0</v>
      </c>
      <c r="U666" s="47">
        <v>157</v>
      </c>
      <c r="V666" s="47"/>
    </row>
    <row r="667" spans="1:22" ht="38.25" customHeight="1" thickBot="1" x14ac:dyDescent="0.3">
      <c r="A667" s="42"/>
      <c r="B667" s="42"/>
      <c r="C667" s="42"/>
      <c r="D667" s="42"/>
      <c r="E667" s="42"/>
      <c r="F667" s="42"/>
      <c r="G667" s="42"/>
      <c r="H667" s="44"/>
      <c r="I667" s="42"/>
      <c r="J667" s="42"/>
      <c r="K667" s="42"/>
      <c r="L667" s="42"/>
      <c r="M667" s="42"/>
      <c r="N667" s="42"/>
      <c r="O667" s="42"/>
      <c r="P667" s="42"/>
      <c r="Q667" s="1" t="s">
        <v>218</v>
      </c>
      <c r="R667" s="1" t="s">
        <v>22</v>
      </c>
      <c r="S667" s="42"/>
      <c r="T667" s="46"/>
      <c r="U667" s="42"/>
      <c r="V667" s="42"/>
    </row>
    <row r="668" spans="1:22" ht="38.25" customHeight="1" thickBot="1" x14ac:dyDescent="0.3">
      <c r="A668" s="1" t="s">
        <v>212</v>
      </c>
      <c r="B668" s="1">
        <v>818</v>
      </c>
      <c r="C668" s="1" t="s">
        <v>174</v>
      </c>
      <c r="D668" s="1" t="s">
        <v>168</v>
      </c>
      <c r="E668" s="1" t="s">
        <v>31</v>
      </c>
      <c r="F668" s="1" t="s">
        <v>4</v>
      </c>
      <c r="G668" s="1"/>
      <c r="H668" s="3" t="s">
        <v>217</v>
      </c>
      <c r="I668" s="1" t="s">
        <v>171</v>
      </c>
      <c r="J668" s="1" t="s">
        <v>10</v>
      </c>
      <c r="K668" s="1"/>
      <c r="L668" s="1">
        <v>0</v>
      </c>
      <c r="M668" s="1" t="s">
        <v>217</v>
      </c>
      <c r="N668" s="1" t="s">
        <v>168</v>
      </c>
      <c r="O668" s="1" t="s">
        <v>37</v>
      </c>
      <c r="P668" s="1" t="s">
        <v>24</v>
      </c>
      <c r="Q668" s="1"/>
      <c r="R668" s="1"/>
      <c r="S668" s="1" t="s">
        <v>0</v>
      </c>
      <c r="T668" s="2">
        <v>0</v>
      </c>
      <c r="U668" s="1">
        <v>157</v>
      </c>
      <c r="V668" s="1"/>
    </row>
    <row r="669" spans="1:22" ht="38.25" customHeight="1" thickBot="1" x14ac:dyDescent="0.3">
      <c r="A669" s="47" t="s">
        <v>212</v>
      </c>
      <c r="B669" s="47">
        <v>819</v>
      </c>
      <c r="C669" s="47" t="s">
        <v>127</v>
      </c>
      <c r="D669" s="47" t="s">
        <v>14</v>
      </c>
      <c r="E669" s="47" t="s">
        <v>31</v>
      </c>
      <c r="F669" s="47" t="s">
        <v>4</v>
      </c>
      <c r="G669" s="47"/>
      <c r="H669" s="48" t="s">
        <v>216</v>
      </c>
      <c r="I669" s="47" t="s">
        <v>11</v>
      </c>
      <c r="J669" s="47" t="s">
        <v>10</v>
      </c>
      <c r="K669" s="47"/>
      <c r="L669" s="47">
        <v>0</v>
      </c>
      <c r="M669" s="47" t="s">
        <v>216</v>
      </c>
      <c r="N669" s="47" t="s">
        <v>14</v>
      </c>
      <c r="O669" s="47" t="s">
        <v>165</v>
      </c>
      <c r="P669" s="47" t="s">
        <v>24</v>
      </c>
      <c r="Q669" s="1" t="s">
        <v>215</v>
      </c>
      <c r="R669" s="1" t="s">
        <v>123</v>
      </c>
      <c r="S669" s="47" t="s">
        <v>165</v>
      </c>
      <c r="T669" s="49">
        <v>0</v>
      </c>
      <c r="U669" s="47">
        <v>65</v>
      </c>
      <c r="V669" s="47"/>
    </row>
    <row r="670" spans="1:22" ht="38.25" customHeight="1" thickBot="1" x14ac:dyDescent="0.3">
      <c r="A670" s="41"/>
      <c r="B670" s="41"/>
      <c r="C670" s="41"/>
      <c r="D670" s="41"/>
      <c r="E670" s="41"/>
      <c r="F670" s="41"/>
      <c r="G670" s="41"/>
      <c r="H670" s="43"/>
      <c r="I670" s="41"/>
      <c r="J670" s="41"/>
      <c r="K670" s="41"/>
      <c r="L670" s="41"/>
      <c r="M670" s="41"/>
      <c r="N670" s="41"/>
      <c r="O670" s="41"/>
      <c r="P670" s="41"/>
      <c r="Q670" s="1" t="s">
        <v>214</v>
      </c>
      <c r="R670" s="1" t="s">
        <v>37</v>
      </c>
      <c r="S670" s="41"/>
      <c r="T670" s="45"/>
      <c r="U670" s="41"/>
      <c r="V670" s="41"/>
    </row>
    <row r="671" spans="1:22" ht="38.25" customHeight="1" thickBot="1" x14ac:dyDescent="0.3">
      <c r="A671" s="42"/>
      <c r="B671" s="42"/>
      <c r="C671" s="42"/>
      <c r="D671" s="42"/>
      <c r="E671" s="42"/>
      <c r="F671" s="42"/>
      <c r="G671" s="42"/>
      <c r="H671" s="44"/>
      <c r="I671" s="42"/>
      <c r="J671" s="42"/>
      <c r="K671" s="42"/>
      <c r="L671" s="42"/>
      <c r="M671" s="42"/>
      <c r="N671" s="42"/>
      <c r="O671" s="42"/>
      <c r="P671" s="42"/>
      <c r="Q671" s="1" t="s">
        <v>213</v>
      </c>
      <c r="R671" s="1" t="s">
        <v>22</v>
      </c>
      <c r="S671" s="42"/>
      <c r="T671" s="46"/>
      <c r="U671" s="42"/>
      <c r="V671" s="42"/>
    </row>
    <row r="672" spans="1:22" ht="38.25" customHeight="1" thickBot="1" x14ac:dyDescent="0.3">
      <c r="A672" s="1" t="s">
        <v>212</v>
      </c>
      <c r="B672" s="1">
        <v>820</v>
      </c>
      <c r="C672" s="1" t="s">
        <v>174</v>
      </c>
      <c r="D672" s="1" t="s">
        <v>168</v>
      </c>
      <c r="E672" s="1" t="s">
        <v>31</v>
      </c>
      <c r="F672" s="1" t="s">
        <v>4</v>
      </c>
      <c r="G672" s="1"/>
      <c r="H672" s="3" t="s">
        <v>211</v>
      </c>
      <c r="I672" s="1" t="s">
        <v>171</v>
      </c>
      <c r="J672" s="1" t="s">
        <v>10</v>
      </c>
      <c r="K672" s="1"/>
      <c r="L672" s="1">
        <v>0</v>
      </c>
      <c r="M672" s="1" t="s">
        <v>211</v>
      </c>
      <c r="N672" s="1" t="s">
        <v>168</v>
      </c>
      <c r="O672" s="1" t="s">
        <v>37</v>
      </c>
      <c r="P672" s="1" t="s">
        <v>24</v>
      </c>
      <c r="Q672" s="1"/>
      <c r="R672" s="1"/>
      <c r="S672" s="1" t="s">
        <v>210</v>
      </c>
      <c r="T672" s="2">
        <v>0</v>
      </c>
      <c r="U672" s="1">
        <v>95</v>
      </c>
      <c r="V672" s="1"/>
    </row>
    <row r="673" spans="1:22" ht="38.25" customHeight="1" thickBot="1" x14ac:dyDescent="0.3">
      <c r="A673" s="1" t="s">
        <v>208</v>
      </c>
      <c r="B673" s="1">
        <v>821</v>
      </c>
      <c r="C673" s="1" t="s">
        <v>15</v>
      </c>
      <c r="D673" s="1" t="s">
        <v>6</v>
      </c>
      <c r="E673" s="1" t="s">
        <v>13</v>
      </c>
      <c r="F673" s="1" t="s">
        <v>4</v>
      </c>
      <c r="G673" s="1"/>
      <c r="H673" s="3" t="s">
        <v>209</v>
      </c>
      <c r="I673" s="1" t="s">
        <v>2</v>
      </c>
      <c r="J673" s="1" t="s">
        <v>10</v>
      </c>
      <c r="K673" s="1"/>
      <c r="L673" s="1">
        <v>0</v>
      </c>
      <c r="M673" s="1"/>
      <c r="N673" s="1"/>
      <c r="O673" s="1"/>
      <c r="P673" s="1"/>
      <c r="Q673" s="1"/>
      <c r="R673" s="1"/>
      <c r="S673" s="1" t="s">
        <v>17</v>
      </c>
      <c r="T673" s="2">
        <v>0</v>
      </c>
      <c r="U673" s="1">
        <v>126</v>
      </c>
      <c r="V673" s="1"/>
    </row>
    <row r="674" spans="1:22" ht="38.25" customHeight="1" thickBot="1" x14ac:dyDescent="0.3">
      <c r="A674" s="1" t="s">
        <v>208</v>
      </c>
      <c r="B674" s="1">
        <v>822</v>
      </c>
      <c r="C674" s="1" t="s">
        <v>15</v>
      </c>
      <c r="D674" s="1" t="s">
        <v>14</v>
      </c>
      <c r="E674" s="1" t="s">
        <v>63</v>
      </c>
      <c r="F674" s="1" t="s">
        <v>4</v>
      </c>
      <c r="G674" s="1"/>
      <c r="H674" s="3" t="s">
        <v>207</v>
      </c>
      <c r="I674" s="1" t="s">
        <v>11</v>
      </c>
      <c r="J674" s="1" t="s">
        <v>10</v>
      </c>
      <c r="K674" s="1"/>
      <c r="L674" s="1">
        <v>0</v>
      </c>
      <c r="M674" s="1"/>
      <c r="N674" s="1"/>
      <c r="O674" s="1"/>
      <c r="P674" s="1"/>
      <c r="Q674" s="1"/>
      <c r="R674" s="1"/>
      <c r="S674" s="1" t="s">
        <v>165</v>
      </c>
      <c r="T674" s="2">
        <v>0</v>
      </c>
      <c r="U674" s="1">
        <v>65</v>
      </c>
      <c r="V674" s="1"/>
    </row>
    <row r="675" spans="1:22" ht="38.25" customHeight="1" thickBot="1" x14ac:dyDescent="0.3">
      <c r="A675" s="47" t="s">
        <v>206</v>
      </c>
      <c r="B675" s="47">
        <v>367</v>
      </c>
      <c r="C675" s="47" t="s">
        <v>205</v>
      </c>
      <c r="D675" s="47" t="s">
        <v>98</v>
      </c>
      <c r="E675" s="47" t="s">
        <v>204</v>
      </c>
      <c r="F675" s="47" t="s">
        <v>95</v>
      </c>
      <c r="G675" s="47"/>
      <c r="H675" s="48" t="s">
        <v>203</v>
      </c>
      <c r="I675" s="47" t="s">
        <v>109</v>
      </c>
      <c r="J675" s="47" t="s">
        <v>202</v>
      </c>
      <c r="K675" s="47"/>
      <c r="L675" s="47">
        <v>0</v>
      </c>
      <c r="M675" s="47" t="s">
        <v>201</v>
      </c>
      <c r="N675" s="47" t="s">
        <v>98</v>
      </c>
      <c r="O675" s="47" t="s">
        <v>192</v>
      </c>
      <c r="P675" s="47" t="s">
        <v>24</v>
      </c>
      <c r="Q675" s="1" t="s">
        <v>191</v>
      </c>
      <c r="R675" s="1" t="s">
        <v>190</v>
      </c>
      <c r="S675" s="47" t="s">
        <v>192</v>
      </c>
      <c r="T675" s="49">
        <v>0</v>
      </c>
      <c r="U675" s="47">
        <v>-725</v>
      </c>
      <c r="V675" s="47"/>
    </row>
    <row r="676" spans="1:22" ht="38.25" customHeight="1" thickBot="1" x14ac:dyDescent="0.3">
      <c r="A676" s="41"/>
      <c r="B676" s="41"/>
      <c r="C676" s="41"/>
      <c r="D676" s="41"/>
      <c r="E676" s="41"/>
      <c r="F676" s="41"/>
      <c r="G676" s="41"/>
      <c r="H676" s="43"/>
      <c r="I676" s="41"/>
      <c r="J676" s="41"/>
      <c r="K676" s="41"/>
      <c r="L676" s="41"/>
      <c r="M676" s="41"/>
      <c r="N676" s="41"/>
      <c r="O676" s="41"/>
      <c r="P676" s="41"/>
      <c r="Q676" s="1" t="s">
        <v>200</v>
      </c>
      <c r="R676" s="1" t="s">
        <v>188</v>
      </c>
      <c r="S676" s="41"/>
      <c r="T676" s="45"/>
      <c r="U676" s="41"/>
      <c r="V676" s="41"/>
    </row>
    <row r="677" spans="1:22" ht="38.25" customHeight="1" thickBot="1" x14ac:dyDescent="0.3">
      <c r="A677" s="41"/>
      <c r="B677" s="41"/>
      <c r="C677" s="41"/>
      <c r="D677" s="41"/>
      <c r="E677" s="41"/>
      <c r="F677" s="41"/>
      <c r="G677" s="41"/>
      <c r="H677" s="43"/>
      <c r="I677" s="41"/>
      <c r="J677" s="41"/>
      <c r="K677" s="41"/>
      <c r="L677" s="41"/>
      <c r="M677" s="41"/>
      <c r="N677" s="41"/>
      <c r="O677" s="41"/>
      <c r="P677" s="41"/>
      <c r="Q677" s="1" t="s">
        <v>199</v>
      </c>
      <c r="R677" s="1" t="s">
        <v>186</v>
      </c>
      <c r="S677" s="41"/>
      <c r="T677" s="45"/>
      <c r="U677" s="41"/>
      <c r="V677" s="41"/>
    </row>
    <row r="678" spans="1:22" ht="38.25" customHeight="1" thickBot="1" x14ac:dyDescent="0.3">
      <c r="A678" s="41"/>
      <c r="B678" s="41"/>
      <c r="C678" s="41"/>
      <c r="D678" s="41"/>
      <c r="E678" s="41"/>
      <c r="F678" s="41"/>
      <c r="G678" s="41"/>
      <c r="H678" s="43"/>
      <c r="I678" s="41"/>
      <c r="J678" s="41"/>
      <c r="K678" s="41"/>
      <c r="L678" s="41"/>
      <c r="M678" s="41"/>
      <c r="N678" s="41"/>
      <c r="O678" s="41"/>
      <c r="P678" s="41"/>
      <c r="Q678" s="1" t="s">
        <v>185</v>
      </c>
      <c r="R678" s="1" t="s">
        <v>184</v>
      </c>
      <c r="S678" s="41"/>
      <c r="T678" s="45"/>
      <c r="U678" s="41"/>
      <c r="V678" s="41"/>
    </row>
    <row r="679" spans="1:22" ht="38.25" customHeight="1" thickBot="1" x14ac:dyDescent="0.3">
      <c r="A679" s="41"/>
      <c r="B679" s="41"/>
      <c r="C679" s="41"/>
      <c r="D679" s="41"/>
      <c r="E679" s="41"/>
      <c r="F679" s="41"/>
      <c r="G679" s="41"/>
      <c r="H679" s="43"/>
      <c r="I679" s="41"/>
      <c r="J679" s="41"/>
      <c r="K679" s="41"/>
      <c r="L679" s="41"/>
      <c r="M679" s="41"/>
      <c r="N679" s="41"/>
      <c r="O679" s="41"/>
      <c r="P679" s="41"/>
      <c r="Q679" s="1" t="s">
        <v>183</v>
      </c>
      <c r="R679" s="1" t="s">
        <v>182</v>
      </c>
      <c r="S679" s="41"/>
      <c r="T679" s="45"/>
      <c r="U679" s="41"/>
      <c r="V679" s="41"/>
    </row>
    <row r="680" spans="1:22" ht="38.25" customHeight="1" thickBot="1" x14ac:dyDescent="0.3">
      <c r="A680" s="41"/>
      <c r="B680" s="41"/>
      <c r="C680" s="41"/>
      <c r="D680" s="41"/>
      <c r="E680" s="41"/>
      <c r="F680" s="41"/>
      <c r="G680" s="41"/>
      <c r="H680" s="43"/>
      <c r="I680" s="41"/>
      <c r="J680" s="41"/>
      <c r="K680" s="41"/>
      <c r="L680" s="41"/>
      <c r="M680" s="41"/>
      <c r="N680" s="41"/>
      <c r="O680" s="41"/>
      <c r="P680" s="41"/>
      <c r="Q680" s="1" t="s">
        <v>198</v>
      </c>
      <c r="R680" s="1" t="s">
        <v>197</v>
      </c>
      <c r="S680" s="41"/>
      <c r="T680" s="45"/>
      <c r="U680" s="41"/>
      <c r="V680" s="41"/>
    </row>
    <row r="681" spans="1:22" ht="38.25" customHeight="1" thickBot="1" x14ac:dyDescent="0.3">
      <c r="A681" s="41"/>
      <c r="B681" s="41"/>
      <c r="C681" s="41"/>
      <c r="D681" s="41"/>
      <c r="E681" s="41"/>
      <c r="F681" s="41"/>
      <c r="G681" s="41"/>
      <c r="H681" s="43"/>
      <c r="I681" s="41"/>
      <c r="J681" s="41"/>
      <c r="K681" s="41"/>
      <c r="L681" s="41"/>
      <c r="M681" s="41"/>
      <c r="N681" s="41"/>
      <c r="O681" s="41"/>
      <c r="P681" s="41"/>
      <c r="Q681" s="1" t="s">
        <v>181</v>
      </c>
      <c r="R681" s="1" t="s">
        <v>180</v>
      </c>
      <c r="S681" s="41"/>
      <c r="T681" s="45"/>
      <c r="U681" s="41"/>
      <c r="V681" s="41"/>
    </row>
    <row r="682" spans="1:22" ht="38.25" customHeight="1" thickBot="1" x14ac:dyDescent="0.3">
      <c r="A682" s="41"/>
      <c r="B682" s="41"/>
      <c r="C682" s="41"/>
      <c r="D682" s="41"/>
      <c r="E682" s="41"/>
      <c r="F682" s="41"/>
      <c r="G682" s="41"/>
      <c r="H682" s="43"/>
      <c r="I682" s="41"/>
      <c r="J682" s="41"/>
      <c r="K682" s="41"/>
      <c r="L682" s="41"/>
      <c r="M682" s="41"/>
      <c r="N682" s="41"/>
      <c r="O682" s="41"/>
      <c r="P682" s="41"/>
      <c r="Q682" s="1" t="s">
        <v>196</v>
      </c>
      <c r="R682" s="1" t="s">
        <v>178</v>
      </c>
      <c r="S682" s="41"/>
      <c r="T682" s="45"/>
      <c r="U682" s="41"/>
      <c r="V682" s="41"/>
    </row>
    <row r="683" spans="1:22" ht="38.25" customHeight="1" thickBot="1" x14ac:dyDescent="0.3">
      <c r="A683" s="41"/>
      <c r="B683" s="41"/>
      <c r="C683" s="41"/>
      <c r="D683" s="41"/>
      <c r="E683" s="41"/>
      <c r="F683" s="41"/>
      <c r="G683" s="41"/>
      <c r="H683" s="43"/>
      <c r="I683" s="41"/>
      <c r="J683" s="41"/>
      <c r="K683" s="41"/>
      <c r="L683" s="41"/>
      <c r="M683" s="41"/>
      <c r="N683" s="41"/>
      <c r="O683" s="41"/>
      <c r="P683" s="41"/>
      <c r="Q683" s="1" t="s">
        <v>177</v>
      </c>
      <c r="R683" s="1" t="s">
        <v>176</v>
      </c>
      <c r="S683" s="41"/>
      <c r="T683" s="45"/>
      <c r="U683" s="41"/>
      <c r="V683" s="41"/>
    </row>
    <row r="684" spans="1:22" ht="38.25" customHeight="1" thickBot="1" x14ac:dyDescent="0.3">
      <c r="A684" s="41"/>
      <c r="B684" s="41"/>
      <c r="C684" s="41"/>
      <c r="D684" s="41"/>
      <c r="E684" s="41"/>
      <c r="F684" s="41"/>
      <c r="G684" s="41"/>
      <c r="H684" s="43"/>
      <c r="I684" s="41"/>
      <c r="J684" s="41"/>
      <c r="K684" s="41"/>
      <c r="L684" s="41"/>
      <c r="M684" s="42"/>
      <c r="N684" s="42"/>
      <c r="O684" s="42"/>
      <c r="P684" s="42"/>
      <c r="Q684" s="1" t="s">
        <v>195</v>
      </c>
      <c r="R684" s="1" t="s">
        <v>194</v>
      </c>
      <c r="S684" s="41"/>
      <c r="T684" s="45"/>
      <c r="U684" s="41"/>
      <c r="V684" s="41"/>
    </row>
    <row r="685" spans="1:22" ht="38.25" customHeight="1" thickBot="1" x14ac:dyDescent="0.3">
      <c r="A685" s="41"/>
      <c r="B685" s="41"/>
      <c r="C685" s="41"/>
      <c r="D685" s="41"/>
      <c r="E685" s="41"/>
      <c r="F685" s="41"/>
      <c r="G685" s="41"/>
      <c r="H685" s="43"/>
      <c r="I685" s="41"/>
      <c r="J685" s="41"/>
      <c r="K685" s="41"/>
      <c r="L685" s="41"/>
      <c r="M685" s="47" t="s">
        <v>193</v>
      </c>
      <c r="N685" s="47" t="s">
        <v>98</v>
      </c>
      <c r="O685" s="47" t="s">
        <v>192</v>
      </c>
      <c r="P685" s="47" t="s">
        <v>24</v>
      </c>
      <c r="Q685" s="1" t="s">
        <v>191</v>
      </c>
      <c r="R685" s="1" t="s">
        <v>190</v>
      </c>
      <c r="S685" s="41"/>
      <c r="T685" s="45"/>
      <c r="U685" s="41"/>
      <c r="V685" s="41"/>
    </row>
    <row r="686" spans="1:22" ht="38.25" customHeight="1" thickBot="1" x14ac:dyDescent="0.3">
      <c r="A686" s="41"/>
      <c r="B686" s="41"/>
      <c r="C686" s="41"/>
      <c r="D686" s="41"/>
      <c r="E686" s="41"/>
      <c r="F686" s="41"/>
      <c r="G686" s="41"/>
      <c r="H686" s="43"/>
      <c r="I686" s="41"/>
      <c r="J686" s="41"/>
      <c r="K686" s="41"/>
      <c r="L686" s="41"/>
      <c r="M686" s="41"/>
      <c r="N686" s="41"/>
      <c r="O686" s="41"/>
      <c r="P686" s="41"/>
      <c r="Q686" s="1" t="s">
        <v>189</v>
      </c>
      <c r="R686" s="1" t="s">
        <v>188</v>
      </c>
      <c r="S686" s="41"/>
      <c r="T686" s="45"/>
      <c r="U686" s="41"/>
      <c r="V686" s="41"/>
    </row>
    <row r="687" spans="1:22" ht="38.25" customHeight="1" thickBot="1" x14ac:dyDescent="0.3">
      <c r="A687" s="41"/>
      <c r="B687" s="41"/>
      <c r="C687" s="41"/>
      <c r="D687" s="41"/>
      <c r="E687" s="41"/>
      <c r="F687" s="41"/>
      <c r="G687" s="41"/>
      <c r="H687" s="43"/>
      <c r="I687" s="41"/>
      <c r="J687" s="41"/>
      <c r="K687" s="41"/>
      <c r="L687" s="41"/>
      <c r="M687" s="41"/>
      <c r="N687" s="41"/>
      <c r="O687" s="41"/>
      <c r="P687" s="41"/>
      <c r="Q687" s="1" t="s">
        <v>187</v>
      </c>
      <c r="R687" s="1" t="s">
        <v>186</v>
      </c>
      <c r="S687" s="41"/>
      <c r="T687" s="45"/>
      <c r="U687" s="41"/>
      <c r="V687" s="41"/>
    </row>
    <row r="688" spans="1:22" ht="38.25" customHeight="1" thickBot="1" x14ac:dyDescent="0.3">
      <c r="A688" s="41"/>
      <c r="B688" s="41"/>
      <c r="C688" s="41"/>
      <c r="D688" s="41"/>
      <c r="E688" s="41"/>
      <c r="F688" s="41"/>
      <c r="G688" s="41"/>
      <c r="H688" s="43"/>
      <c r="I688" s="41"/>
      <c r="J688" s="41"/>
      <c r="K688" s="41"/>
      <c r="L688" s="41"/>
      <c r="M688" s="41"/>
      <c r="N688" s="41"/>
      <c r="O688" s="41"/>
      <c r="P688" s="41"/>
      <c r="Q688" s="1" t="s">
        <v>185</v>
      </c>
      <c r="R688" s="1" t="s">
        <v>184</v>
      </c>
      <c r="S688" s="41"/>
      <c r="T688" s="45"/>
      <c r="U688" s="41"/>
      <c r="V688" s="41"/>
    </row>
    <row r="689" spans="1:22" ht="38.25" customHeight="1" thickBot="1" x14ac:dyDescent="0.3">
      <c r="A689" s="41"/>
      <c r="B689" s="41"/>
      <c r="C689" s="41"/>
      <c r="D689" s="41"/>
      <c r="E689" s="41"/>
      <c r="F689" s="41"/>
      <c r="G689" s="41"/>
      <c r="H689" s="43"/>
      <c r="I689" s="41"/>
      <c r="J689" s="41"/>
      <c r="K689" s="41"/>
      <c r="L689" s="41"/>
      <c r="M689" s="41"/>
      <c r="N689" s="41"/>
      <c r="O689" s="41"/>
      <c r="P689" s="41"/>
      <c r="Q689" s="1" t="s">
        <v>183</v>
      </c>
      <c r="R689" s="1" t="s">
        <v>182</v>
      </c>
      <c r="S689" s="41"/>
      <c r="T689" s="45"/>
      <c r="U689" s="41"/>
      <c r="V689" s="41"/>
    </row>
    <row r="690" spans="1:22" ht="38.25" customHeight="1" thickBot="1" x14ac:dyDescent="0.3">
      <c r="A690" s="41"/>
      <c r="B690" s="41"/>
      <c r="C690" s="41"/>
      <c r="D690" s="41"/>
      <c r="E690" s="41"/>
      <c r="F690" s="41"/>
      <c r="G690" s="41"/>
      <c r="H690" s="43"/>
      <c r="I690" s="41"/>
      <c r="J690" s="41"/>
      <c r="K690" s="41"/>
      <c r="L690" s="41"/>
      <c r="M690" s="41"/>
      <c r="N690" s="41"/>
      <c r="O690" s="41"/>
      <c r="P690" s="41"/>
      <c r="Q690" s="1" t="s">
        <v>181</v>
      </c>
      <c r="R690" s="1" t="s">
        <v>180</v>
      </c>
      <c r="S690" s="41"/>
      <c r="T690" s="45"/>
      <c r="U690" s="41"/>
      <c r="V690" s="41"/>
    </row>
    <row r="691" spans="1:22" ht="38.25" customHeight="1" thickBot="1" x14ac:dyDescent="0.3">
      <c r="A691" s="41"/>
      <c r="B691" s="41"/>
      <c r="C691" s="41"/>
      <c r="D691" s="41"/>
      <c r="E691" s="41"/>
      <c r="F691" s="41"/>
      <c r="G691" s="41"/>
      <c r="H691" s="43"/>
      <c r="I691" s="41"/>
      <c r="J691" s="41"/>
      <c r="K691" s="41"/>
      <c r="L691" s="41"/>
      <c r="M691" s="41"/>
      <c r="N691" s="41"/>
      <c r="O691" s="41"/>
      <c r="P691" s="41"/>
      <c r="Q691" s="1" t="s">
        <v>179</v>
      </c>
      <c r="R691" s="1" t="s">
        <v>178</v>
      </c>
      <c r="S691" s="41"/>
      <c r="T691" s="45"/>
      <c r="U691" s="41"/>
      <c r="V691" s="41"/>
    </row>
    <row r="692" spans="1:22" ht="38.25" customHeight="1" thickBot="1" x14ac:dyDescent="0.3">
      <c r="A692" s="42"/>
      <c r="B692" s="42"/>
      <c r="C692" s="42"/>
      <c r="D692" s="42"/>
      <c r="E692" s="42"/>
      <c r="F692" s="42"/>
      <c r="G692" s="42"/>
      <c r="H692" s="44"/>
      <c r="I692" s="42"/>
      <c r="J692" s="42"/>
      <c r="K692" s="42"/>
      <c r="L692" s="42"/>
      <c r="M692" s="42"/>
      <c r="N692" s="42"/>
      <c r="O692" s="42"/>
      <c r="P692" s="42"/>
      <c r="Q692" s="1" t="s">
        <v>177</v>
      </c>
      <c r="R692" s="1" t="s">
        <v>176</v>
      </c>
      <c r="S692" s="42"/>
      <c r="T692" s="46"/>
      <c r="U692" s="42"/>
      <c r="V692" s="42"/>
    </row>
    <row r="693" spans="1:22" ht="38.25" customHeight="1" thickBot="1" x14ac:dyDescent="0.3">
      <c r="A693" s="47" t="s">
        <v>175</v>
      </c>
      <c r="B693" s="47">
        <v>391</v>
      </c>
      <c r="C693" s="47" t="s">
        <v>174</v>
      </c>
      <c r="D693" s="47" t="s">
        <v>168</v>
      </c>
      <c r="E693" s="47" t="s">
        <v>173</v>
      </c>
      <c r="F693" s="47" t="s">
        <v>4</v>
      </c>
      <c r="G693" s="47"/>
      <c r="H693" s="48" t="s">
        <v>172</v>
      </c>
      <c r="I693" s="47" t="s">
        <v>171</v>
      </c>
      <c r="J693" s="47" t="s">
        <v>170</v>
      </c>
      <c r="K693" s="47"/>
      <c r="L693" s="47">
        <v>0</v>
      </c>
      <c r="M693" s="47" t="s">
        <v>169</v>
      </c>
      <c r="N693" s="47" t="s">
        <v>168</v>
      </c>
      <c r="O693" s="47" t="s">
        <v>165</v>
      </c>
      <c r="P693" s="47" t="s">
        <v>24</v>
      </c>
      <c r="Q693" s="1" t="s">
        <v>167</v>
      </c>
      <c r="R693" s="1" t="s">
        <v>166</v>
      </c>
      <c r="S693" s="47" t="s">
        <v>165</v>
      </c>
      <c r="T693" s="49">
        <v>0</v>
      </c>
      <c r="U693" s="47">
        <v>65</v>
      </c>
      <c r="V693" s="47"/>
    </row>
    <row r="694" spans="1:22" ht="38.25" customHeight="1" thickBot="1" x14ac:dyDescent="0.3">
      <c r="A694" s="41"/>
      <c r="B694" s="41"/>
      <c r="C694" s="41"/>
      <c r="D694" s="41"/>
      <c r="E694" s="41"/>
      <c r="F694" s="41"/>
      <c r="G694" s="41"/>
      <c r="H694" s="43"/>
      <c r="I694" s="41"/>
      <c r="J694" s="41"/>
      <c r="K694" s="41"/>
      <c r="L694" s="41"/>
      <c r="M694" s="41"/>
      <c r="N694" s="41"/>
      <c r="O694" s="41"/>
      <c r="P694" s="41"/>
      <c r="Q694" s="1" t="s">
        <v>164</v>
      </c>
      <c r="R694" s="1" t="s">
        <v>162</v>
      </c>
      <c r="S694" s="41"/>
      <c r="T694" s="45"/>
      <c r="U694" s="41"/>
      <c r="V694" s="41"/>
    </row>
    <row r="695" spans="1:22" ht="38.25" customHeight="1" thickBot="1" x14ac:dyDescent="0.3">
      <c r="A695" s="41"/>
      <c r="B695" s="41"/>
      <c r="C695" s="41"/>
      <c r="D695" s="41"/>
      <c r="E695" s="41"/>
      <c r="F695" s="41"/>
      <c r="G695" s="41"/>
      <c r="H695" s="43"/>
      <c r="I695" s="41"/>
      <c r="J695" s="41"/>
      <c r="K695" s="41"/>
      <c r="L695" s="41"/>
      <c r="M695" s="41"/>
      <c r="N695" s="41"/>
      <c r="O695" s="41"/>
      <c r="P695" s="41"/>
      <c r="Q695" s="1" t="s">
        <v>163</v>
      </c>
      <c r="R695" s="1" t="s">
        <v>162</v>
      </c>
      <c r="S695" s="41"/>
      <c r="T695" s="45"/>
      <c r="U695" s="41"/>
      <c r="V695" s="41"/>
    </row>
    <row r="696" spans="1:22" ht="38.25" customHeight="1" thickBot="1" x14ac:dyDescent="0.3">
      <c r="A696" s="41"/>
      <c r="B696" s="41"/>
      <c r="C696" s="41"/>
      <c r="D696" s="41"/>
      <c r="E696" s="41"/>
      <c r="F696" s="41"/>
      <c r="G696" s="41"/>
      <c r="H696" s="43"/>
      <c r="I696" s="41"/>
      <c r="J696" s="41"/>
      <c r="K696" s="41"/>
      <c r="L696" s="41"/>
      <c r="M696" s="41"/>
      <c r="N696" s="41"/>
      <c r="O696" s="41"/>
      <c r="P696" s="41"/>
      <c r="Q696" s="1" t="s">
        <v>161</v>
      </c>
      <c r="R696" s="1" t="s">
        <v>160</v>
      </c>
      <c r="S696" s="41"/>
      <c r="T696" s="45"/>
      <c r="U696" s="41"/>
      <c r="V696" s="41"/>
    </row>
    <row r="697" spans="1:22" ht="38.25" customHeight="1" thickBot="1" x14ac:dyDescent="0.3">
      <c r="A697" s="41"/>
      <c r="B697" s="41"/>
      <c r="C697" s="41"/>
      <c r="D697" s="41"/>
      <c r="E697" s="41"/>
      <c r="F697" s="41"/>
      <c r="G697" s="41"/>
      <c r="H697" s="43"/>
      <c r="I697" s="41"/>
      <c r="J697" s="41"/>
      <c r="K697" s="41"/>
      <c r="L697" s="41"/>
      <c r="M697" s="41"/>
      <c r="N697" s="41"/>
      <c r="O697" s="41"/>
      <c r="P697" s="41"/>
      <c r="Q697" s="1" t="s">
        <v>159</v>
      </c>
      <c r="R697" s="1" t="s">
        <v>158</v>
      </c>
      <c r="S697" s="41"/>
      <c r="T697" s="45"/>
      <c r="U697" s="41"/>
      <c r="V697" s="41"/>
    </row>
    <row r="698" spans="1:22" ht="38.25" customHeight="1" thickBot="1" x14ac:dyDescent="0.3">
      <c r="A698" s="41"/>
      <c r="B698" s="41"/>
      <c r="C698" s="41"/>
      <c r="D698" s="41"/>
      <c r="E698" s="41"/>
      <c r="F698" s="41"/>
      <c r="G698" s="41"/>
      <c r="H698" s="43"/>
      <c r="I698" s="41"/>
      <c r="J698" s="41"/>
      <c r="K698" s="41"/>
      <c r="L698" s="41"/>
      <c r="M698" s="41"/>
      <c r="N698" s="41"/>
      <c r="O698" s="41"/>
      <c r="P698" s="41"/>
      <c r="Q698" s="1" t="s">
        <v>157</v>
      </c>
      <c r="R698" s="1" t="s">
        <v>156</v>
      </c>
      <c r="S698" s="41"/>
      <c r="T698" s="45"/>
      <c r="U698" s="41"/>
      <c r="V698" s="41"/>
    </row>
    <row r="699" spans="1:22" ht="38.25" customHeight="1" thickBot="1" x14ac:dyDescent="0.3">
      <c r="A699" s="41"/>
      <c r="B699" s="41"/>
      <c r="C699" s="41"/>
      <c r="D699" s="41"/>
      <c r="E699" s="41"/>
      <c r="F699" s="41"/>
      <c r="G699" s="41"/>
      <c r="H699" s="43"/>
      <c r="I699" s="41"/>
      <c r="J699" s="41"/>
      <c r="K699" s="41"/>
      <c r="L699" s="41"/>
      <c r="M699" s="41"/>
      <c r="N699" s="41"/>
      <c r="O699" s="41"/>
      <c r="P699" s="41"/>
      <c r="Q699" s="1" t="s">
        <v>155</v>
      </c>
      <c r="R699" s="1" t="s">
        <v>154</v>
      </c>
      <c r="S699" s="41"/>
      <c r="T699" s="45"/>
      <c r="U699" s="41"/>
      <c r="V699" s="41"/>
    </row>
    <row r="700" spans="1:22" ht="38.25" customHeight="1" thickBot="1" x14ac:dyDescent="0.3">
      <c r="A700" s="42"/>
      <c r="B700" s="42"/>
      <c r="C700" s="42"/>
      <c r="D700" s="42"/>
      <c r="E700" s="42"/>
      <c r="F700" s="42"/>
      <c r="G700" s="42"/>
      <c r="H700" s="44"/>
      <c r="I700" s="42"/>
      <c r="J700" s="42"/>
      <c r="K700" s="42"/>
      <c r="L700" s="42"/>
      <c r="M700" s="42"/>
      <c r="N700" s="42"/>
      <c r="O700" s="42"/>
      <c r="P700" s="42"/>
      <c r="Q700" s="1" t="s">
        <v>153</v>
      </c>
      <c r="R700" s="1" t="s">
        <v>152</v>
      </c>
      <c r="S700" s="42"/>
      <c r="T700" s="46"/>
      <c r="U700" s="42"/>
      <c r="V700" s="42"/>
    </row>
    <row r="701" spans="1:22" ht="38.25" customHeight="1" thickBot="1" x14ac:dyDescent="0.3">
      <c r="A701" s="47" t="s">
        <v>16</v>
      </c>
      <c r="B701" s="47">
        <v>409</v>
      </c>
      <c r="C701" s="47" t="s">
        <v>33</v>
      </c>
      <c r="D701" s="47" t="s">
        <v>32</v>
      </c>
      <c r="E701" s="47" t="s">
        <v>151</v>
      </c>
      <c r="F701" s="47" t="s">
        <v>95</v>
      </c>
      <c r="G701" s="47"/>
      <c r="H701" s="48" t="s">
        <v>150</v>
      </c>
      <c r="I701" s="47" t="s">
        <v>29</v>
      </c>
      <c r="J701" s="47" t="s">
        <v>46</v>
      </c>
      <c r="K701" s="47"/>
      <c r="L701" s="47">
        <v>0</v>
      </c>
      <c r="M701" s="47" t="s">
        <v>149</v>
      </c>
      <c r="N701" s="47" t="s">
        <v>32</v>
      </c>
      <c r="O701" s="47" t="s">
        <v>148</v>
      </c>
      <c r="P701" s="47" t="s">
        <v>24</v>
      </c>
      <c r="Q701" s="1" t="s">
        <v>147</v>
      </c>
      <c r="R701" s="1" t="s">
        <v>146</v>
      </c>
      <c r="S701" s="47" t="s">
        <v>145</v>
      </c>
      <c r="T701" s="49">
        <v>0</v>
      </c>
      <c r="U701" s="47">
        <v>-268</v>
      </c>
      <c r="V701" s="47"/>
    </row>
    <row r="702" spans="1:22" ht="38.25" customHeight="1" thickBot="1" x14ac:dyDescent="0.3">
      <c r="A702" s="41"/>
      <c r="B702" s="41"/>
      <c r="C702" s="41"/>
      <c r="D702" s="41"/>
      <c r="E702" s="41"/>
      <c r="F702" s="41"/>
      <c r="G702" s="41"/>
      <c r="H702" s="43"/>
      <c r="I702" s="41"/>
      <c r="J702" s="41"/>
      <c r="K702" s="41"/>
      <c r="L702" s="41"/>
      <c r="M702" s="42"/>
      <c r="N702" s="42"/>
      <c r="O702" s="42"/>
      <c r="P702" s="42"/>
      <c r="Q702" s="1" t="s">
        <v>144</v>
      </c>
      <c r="R702" s="1" t="s">
        <v>141</v>
      </c>
      <c r="S702" s="41"/>
      <c r="T702" s="45"/>
      <c r="U702" s="41"/>
      <c r="V702" s="41"/>
    </row>
    <row r="703" spans="1:22" ht="38.25" customHeight="1" thickBot="1" x14ac:dyDescent="0.3">
      <c r="A703" s="42"/>
      <c r="B703" s="42"/>
      <c r="C703" s="42"/>
      <c r="D703" s="42"/>
      <c r="E703" s="42"/>
      <c r="F703" s="42"/>
      <c r="G703" s="42"/>
      <c r="H703" s="44"/>
      <c r="I703" s="42"/>
      <c r="J703" s="42"/>
      <c r="K703" s="42"/>
      <c r="L703" s="42"/>
      <c r="M703" s="1" t="s">
        <v>143</v>
      </c>
      <c r="N703" s="1" t="s">
        <v>32</v>
      </c>
      <c r="O703" s="1" t="s">
        <v>141</v>
      </c>
      <c r="P703" s="1" t="s">
        <v>24</v>
      </c>
      <c r="Q703" s="1" t="s">
        <v>142</v>
      </c>
      <c r="R703" s="1" t="s">
        <v>141</v>
      </c>
      <c r="S703" s="42"/>
      <c r="T703" s="46"/>
      <c r="U703" s="42"/>
      <c r="V703" s="42"/>
    </row>
    <row r="704" spans="1:22" ht="38.25" customHeight="1" thickBot="1" x14ac:dyDescent="0.3">
      <c r="A704" s="18"/>
      <c r="B704" s="18"/>
      <c r="C704" s="18"/>
      <c r="D704" s="18"/>
      <c r="E704" s="18"/>
      <c r="F704" s="18"/>
      <c r="G704" s="18"/>
      <c r="H704" s="19"/>
      <c r="I704" s="18"/>
      <c r="J704" s="18"/>
      <c r="K704" s="18"/>
      <c r="L704" s="18"/>
      <c r="M704" s="18"/>
      <c r="N704" s="18"/>
      <c r="O704" s="18"/>
      <c r="P704" s="18"/>
      <c r="Q704" s="1" t="s">
        <v>138</v>
      </c>
      <c r="R704" s="1" t="s">
        <v>137</v>
      </c>
      <c r="S704" s="18"/>
      <c r="T704" s="20"/>
      <c r="U704" s="18"/>
      <c r="V704" s="18"/>
    </row>
    <row r="705" spans="1:22" ht="38.25" customHeight="1" thickBot="1" x14ac:dyDescent="0.3">
      <c r="A705" s="47" t="s">
        <v>8</v>
      </c>
      <c r="B705" s="47">
        <v>421</v>
      </c>
      <c r="C705" s="47" t="s">
        <v>127</v>
      </c>
      <c r="D705" s="47" t="s">
        <v>14</v>
      </c>
      <c r="E705" s="47" t="s">
        <v>54</v>
      </c>
      <c r="F705" s="47" t="s">
        <v>4</v>
      </c>
      <c r="G705" s="47"/>
      <c r="H705" s="48" t="s">
        <v>136</v>
      </c>
      <c r="I705" s="47" t="s">
        <v>11</v>
      </c>
      <c r="J705" s="47" t="s">
        <v>1</v>
      </c>
      <c r="K705" s="47"/>
      <c r="L705" s="47">
        <v>0</v>
      </c>
      <c r="M705" s="1" t="s">
        <v>135</v>
      </c>
      <c r="N705" s="1" t="s">
        <v>66</v>
      </c>
      <c r="O705" s="1" t="s">
        <v>0</v>
      </c>
      <c r="P705" s="1" t="s">
        <v>24</v>
      </c>
      <c r="Q705" s="1" t="s">
        <v>134</v>
      </c>
      <c r="R705" s="1" t="s">
        <v>37</v>
      </c>
      <c r="S705" s="47" t="s">
        <v>0</v>
      </c>
      <c r="T705" s="49">
        <v>0</v>
      </c>
      <c r="U705" s="47">
        <v>157</v>
      </c>
      <c r="V705" s="47"/>
    </row>
    <row r="706" spans="1:22" ht="38.25" customHeight="1" thickBot="1" x14ac:dyDescent="0.3">
      <c r="A706" s="42"/>
      <c r="B706" s="42"/>
      <c r="C706" s="42"/>
      <c r="D706" s="42"/>
      <c r="E706" s="42"/>
      <c r="F706" s="42"/>
      <c r="G706" s="42"/>
      <c r="H706" s="44"/>
      <c r="I706" s="42"/>
      <c r="J706" s="42"/>
      <c r="K706" s="42"/>
      <c r="L706" s="42"/>
      <c r="M706" s="1" t="s">
        <v>133</v>
      </c>
      <c r="N706" s="1" t="s">
        <v>66</v>
      </c>
      <c r="O706" s="1" t="s">
        <v>0</v>
      </c>
      <c r="P706" s="1" t="s">
        <v>24</v>
      </c>
      <c r="Q706" s="1" t="s">
        <v>132</v>
      </c>
      <c r="R706" s="1" t="s">
        <v>123</v>
      </c>
      <c r="S706" s="42"/>
      <c r="T706" s="46"/>
      <c r="U706" s="42"/>
      <c r="V706" s="42"/>
    </row>
    <row r="707" spans="1:22" ht="38.25" customHeight="1" thickBot="1" x14ac:dyDescent="0.3">
      <c r="A707" s="47" t="s">
        <v>8</v>
      </c>
      <c r="B707" s="47">
        <v>422</v>
      </c>
      <c r="C707" s="47" t="s">
        <v>127</v>
      </c>
      <c r="D707" s="47" t="s">
        <v>14</v>
      </c>
      <c r="E707" s="47" t="s">
        <v>54</v>
      </c>
      <c r="F707" s="47" t="s">
        <v>4</v>
      </c>
      <c r="G707" s="47"/>
      <c r="H707" s="48" t="s">
        <v>131</v>
      </c>
      <c r="I707" s="47" t="s">
        <v>11</v>
      </c>
      <c r="J707" s="47" t="s">
        <v>1</v>
      </c>
      <c r="K707" s="47"/>
      <c r="L707" s="47">
        <v>0</v>
      </c>
      <c r="M707" s="47" t="s">
        <v>130</v>
      </c>
      <c r="N707" s="47" t="s">
        <v>66</v>
      </c>
      <c r="O707" s="47" t="s">
        <v>0</v>
      </c>
      <c r="P707" s="47" t="s">
        <v>24</v>
      </c>
      <c r="Q707" s="1" t="s">
        <v>129</v>
      </c>
      <c r="R707" s="1" t="s">
        <v>123</v>
      </c>
      <c r="S707" s="47" t="s">
        <v>0</v>
      </c>
      <c r="T707" s="49">
        <v>0</v>
      </c>
      <c r="U707" s="47">
        <v>157</v>
      </c>
      <c r="V707" s="47"/>
    </row>
    <row r="708" spans="1:22" ht="38.25" customHeight="1" thickBot="1" x14ac:dyDescent="0.3">
      <c r="A708" s="42"/>
      <c r="B708" s="42"/>
      <c r="C708" s="42"/>
      <c r="D708" s="42"/>
      <c r="E708" s="42"/>
      <c r="F708" s="42"/>
      <c r="G708" s="42"/>
      <c r="H708" s="44"/>
      <c r="I708" s="42"/>
      <c r="J708" s="42"/>
      <c r="K708" s="42"/>
      <c r="L708" s="42"/>
      <c r="M708" s="42"/>
      <c r="N708" s="42"/>
      <c r="O708" s="42"/>
      <c r="P708" s="42"/>
      <c r="Q708" s="1" t="s">
        <v>128</v>
      </c>
      <c r="R708" s="1" t="s">
        <v>22</v>
      </c>
      <c r="S708" s="42"/>
      <c r="T708" s="46"/>
      <c r="U708" s="42"/>
      <c r="V708" s="42"/>
    </row>
    <row r="709" spans="1:22" ht="38.25" customHeight="1" thickBot="1" x14ac:dyDescent="0.3">
      <c r="A709" s="47" t="s">
        <v>8</v>
      </c>
      <c r="B709" s="47">
        <v>423</v>
      </c>
      <c r="C709" s="47" t="s">
        <v>127</v>
      </c>
      <c r="D709" s="47" t="s">
        <v>14</v>
      </c>
      <c r="E709" s="47" t="s">
        <v>54</v>
      </c>
      <c r="F709" s="47" t="s">
        <v>4</v>
      </c>
      <c r="G709" s="47"/>
      <c r="H709" s="48" t="s">
        <v>126</v>
      </c>
      <c r="I709" s="47" t="s">
        <v>11</v>
      </c>
      <c r="J709" s="47" t="s">
        <v>1</v>
      </c>
      <c r="K709" s="47"/>
      <c r="L709" s="47">
        <v>0</v>
      </c>
      <c r="M709" s="47" t="s">
        <v>125</v>
      </c>
      <c r="N709" s="47" t="s">
        <v>66</v>
      </c>
      <c r="O709" s="47" t="s">
        <v>0</v>
      </c>
      <c r="P709" s="47" t="s">
        <v>24</v>
      </c>
      <c r="Q709" s="1" t="s">
        <v>124</v>
      </c>
      <c r="R709" s="1" t="s">
        <v>123</v>
      </c>
      <c r="S709" s="47" t="s">
        <v>0</v>
      </c>
      <c r="T709" s="49">
        <v>0</v>
      </c>
      <c r="U709" s="47">
        <v>157</v>
      </c>
      <c r="V709" s="47"/>
    </row>
    <row r="710" spans="1:22" ht="38.25" customHeight="1" thickBot="1" x14ac:dyDescent="0.3">
      <c r="A710" s="42"/>
      <c r="B710" s="42"/>
      <c r="C710" s="42"/>
      <c r="D710" s="42"/>
      <c r="E710" s="42"/>
      <c r="F710" s="42"/>
      <c r="G710" s="42"/>
      <c r="H710" s="44"/>
      <c r="I710" s="42"/>
      <c r="J710" s="42"/>
      <c r="K710" s="42"/>
      <c r="L710" s="42"/>
      <c r="M710" s="42"/>
      <c r="N710" s="42"/>
      <c r="O710" s="42"/>
      <c r="P710" s="42"/>
      <c r="Q710" s="1" t="s">
        <v>122</v>
      </c>
      <c r="R710" s="1" t="s">
        <v>22</v>
      </c>
      <c r="S710" s="42"/>
      <c r="T710" s="46"/>
      <c r="U710" s="42"/>
      <c r="V710" s="42"/>
    </row>
    <row r="711" spans="1:22" ht="38.25" customHeight="1" thickBot="1" x14ac:dyDescent="0.3">
      <c r="A711" s="47" t="s">
        <v>8</v>
      </c>
      <c r="B711" s="47">
        <v>425</v>
      </c>
      <c r="C711" s="47" t="s">
        <v>120</v>
      </c>
      <c r="D711" s="47" t="s">
        <v>114</v>
      </c>
      <c r="E711" s="47" t="s">
        <v>54</v>
      </c>
      <c r="F711" s="47" t="s">
        <v>4</v>
      </c>
      <c r="G711" s="47"/>
      <c r="H711" s="48" t="s">
        <v>119</v>
      </c>
      <c r="I711" s="47" t="s">
        <v>118</v>
      </c>
      <c r="J711" s="47" t="s">
        <v>1</v>
      </c>
      <c r="K711" s="47"/>
      <c r="L711" s="47">
        <v>0</v>
      </c>
      <c r="M711" s="1" t="s">
        <v>117</v>
      </c>
      <c r="N711" s="1" t="s">
        <v>114</v>
      </c>
      <c r="O711" s="1" t="s">
        <v>0</v>
      </c>
      <c r="P711" s="1" t="s">
        <v>24</v>
      </c>
      <c r="Q711" s="1" t="s">
        <v>116</v>
      </c>
      <c r="R711" s="1" t="s">
        <v>112</v>
      </c>
      <c r="S711" s="47" t="s">
        <v>0</v>
      </c>
      <c r="T711" s="49">
        <v>0</v>
      </c>
      <c r="U711" s="47">
        <v>157</v>
      </c>
      <c r="V711" s="47"/>
    </row>
    <row r="712" spans="1:22" ht="38.25" customHeight="1" thickBot="1" x14ac:dyDescent="0.3">
      <c r="A712" s="42"/>
      <c r="B712" s="42"/>
      <c r="C712" s="42"/>
      <c r="D712" s="42"/>
      <c r="E712" s="42"/>
      <c r="F712" s="42"/>
      <c r="G712" s="42"/>
      <c r="H712" s="44"/>
      <c r="I712" s="42"/>
      <c r="J712" s="42"/>
      <c r="K712" s="42"/>
      <c r="L712" s="42"/>
      <c r="M712" s="1" t="s">
        <v>115</v>
      </c>
      <c r="N712" s="1" t="s">
        <v>114</v>
      </c>
      <c r="O712" s="1" t="s">
        <v>0</v>
      </c>
      <c r="P712" s="1" t="s">
        <v>24</v>
      </c>
      <c r="Q712" s="1" t="s">
        <v>113</v>
      </c>
      <c r="R712" s="1" t="s">
        <v>112</v>
      </c>
      <c r="S712" s="42"/>
      <c r="T712" s="46"/>
      <c r="U712" s="42"/>
      <c r="V712" s="42"/>
    </row>
    <row r="713" spans="1:22" ht="38.25" customHeight="1" thickBot="1" x14ac:dyDescent="0.3">
      <c r="A713" s="47" t="s">
        <v>8</v>
      </c>
      <c r="B713" s="47">
        <v>426</v>
      </c>
      <c r="C713" s="47" t="s">
        <v>111</v>
      </c>
      <c r="D713" s="47" t="s">
        <v>98</v>
      </c>
      <c r="E713" s="47" t="s">
        <v>54</v>
      </c>
      <c r="F713" s="47" t="s">
        <v>4</v>
      </c>
      <c r="G713" s="47"/>
      <c r="H713" s="48" t="s">
        <v>110</v>
      </c>
      <c r="I713" s="47" t="s">
        <v>109</v>
      </c>
      <c r="J713" s="47" t="s">
        <v>1</v>
      </c>
      <c r="K713" s="47"/>
      <c r="L713" s="47">
        <v>0</v>
      </c>
      <c r="M713" s="1" t="s">
        <v>108</v>
      </c>
      <c r="N713" s="1" t="s">
        <v>98</v>
      </c>
      <c r="O713" s="1" t="s">
        <v>100</v>
      </c>
      <c r="P713" s="1" t="s">
        <v>24</v>
      </c>
      <c r="Q713" s="1" t="s">
        <v>107</v>
      </c>
      <c r="R713" s="1" t="s">
        <v>106</v>
      </c>
      <c r="S713" s="47" t="s">
        <v>100</v>
      </c>
      <c r="T713" s="49">
        <v>0</v>
      </c>
      <c r="U713" s="47">
        <v>237</v>
      </c>
      <c r="V713" s="47"/>
    </row>
    <row r="714" spans="1:22" ht="38.25" customHeight="1" thickBot="1" x14ac:dyDescent="0.3">
      <c r="A714" s="41"/>
      <c r="B714" s="41"/>
      <c r="C714" s="41"/>
      <c r="D714" s="41"/>
      <c r="E714" s="41"/>
      <c r="F714" s="41"/>
      <c r="G714" s="41"/>
      <c r="H714" s="43"/>
      <c r="I714" s="41"/>
      <c r="J714" s="41"/>
      <c r="K714" s="41"/>
      <c r="L714" s="41"/>
      <c r="M714" s="1" t="s">
        <v>105</v>
      </c>
      <c r="N714" s="1" t="s">
        <v>98</v>
      </c>
      <c r="O714" s="1" t="s">
        <v>100</v>
      </c>
      <c r="P714" s="1" t="s">
        <v>24</v>
      </c>
      <c r="Q714" s="1"/>
      <c r="R714" s="1"/>
      <c r="S714" s="41"/>
      <c r="T714" s="45"/>
      <c r="U714" s="41"/>
      <c r="V714" s="41"/>
    </row>
    <row r="715" spans="1:22" ht="38.25" customHeight="1" thickBot="1" x14ac:dyDescent="0.3">
      <c r="A715" s="41"/>
      <c r="B715" s="41"/>
      <c r="C715" s="41"/>
      <c r="D715" s="41"/>
      <c r="E715" s="41"/>
      <c r="F715" s="41"/>
      <c r="G715" s="41"/>
      <c r="H715" s="43"/>
      <c r="I715" s="41"/>
      <c r="J715" s="41"/>
      <c r="K715" s="41"/>
      <c r="L715" s="41"/>
      <c r="M715" s="1" t="s">
        <v>104</v>
      </c>
      <c r="N715" s="1" t="s">
        <v>98</v>
      </c>
      <c r="O715" s="1" t="s">
        <v>100</v>
      </c>
      <c r="P715" s="1" t="s">
        <v>24</v>
      </c>
      <c r="Q715" s="1"/>
      <c r="R715" s="1"/>
      <c r="S715" s="41"/>
      <c r="T715" s="45"/>
      <c r="U715" s="41"/>
      <c r="V715" s="41"/>
    </row>
    <row r="716" spans="1:22" ht="38.25" customHeight="1" thickBot="1" x14ac:dyDescent="0.3">
      <c r="A716" s="41"/>
      <c r="B716" s="41"/>
      <c r="C716" s="41"/>
      <c r="D716" s="41"/>
      <c r="E716" s="41"/>
      <c r="F716" s="41"/>
      <c r="G716" s="41"/>
      <c r="H716" s="43"/>
      <c r="I716" s="41"/>
      <c r="J716" s="41"/>
      <c r="K716" s="41"/>
      <c r="L716" s="41"/>
      <c r="M716" s="1" t="s">
        <v>103</v>
      </c>
      <c r="N716" s="1" t="s">
        <v>98</v>
      </c>
      <c r="O716" s="1" t="s">
        <v>100</v>
      </c>
      <c r="P716" s="1" t="s">
        <v>24</v>
      </c>
      <c r="Q716" s="1"/>
      <c r="R716" s="1"/>
      <c r="S716" s="41"/>
      <c r="T716" s="45"/>
      <c r="U716" s="41"/>
      <c r="V716" s="41"/>
    </row>
    <row r="717" spans="1:22" ht="38.25" customHeight="1" thickBot="1" x14ac:dyDescent="0.3">
      <c r="A717" s="41"/>
      <c r="B717" s="41"/>
      <c r="C717" s="41"/>
      <c r="D717" s="41"/>
      <c r="E717" s="41"/>
      <c r="F717" s="41"/>
      <c r="G717" s="41"/>
      <c r="H717" s="43"/>
      <c r="I717" s="41"/>
      <c r="J717" s="41"/>
      <c r="K717" s="41"/>
      <c r="L717" s="41"/>
      <c r="M717" s="1" t="s">
        <v>102</v>
      </c>
      <c r="N717" s="1" t="s">
        <v>98</v>
      </c>
      <c r="O717" s="1" t="s">
        <v>100</v>
      </c>
      <c r="P717" s="1" t="s">
        <v>24</v>
      </c>
      <c r="Q717" s="1"/>
      <c r="R717" s="1"/>
      <c r="S717" s="41"/>
      <c r="T717" s="45"/>
      <c r="U717" s="41"/>
      <c r="V717" s="41"/>
    </row>
    <row r="718" spans="1:22" ht="38.25" customHeight="1" thickBot="1" x14ac:dyDescent="0.3">
      <c r="A718" s="41"/>
      <c r="B718" s="41"/>
      <c r="C718" s="41"/>
      <c r="D718" s="41"/>
      <c r="E718" s="41"/>
      <c r="F718" s="41"/>
      <c r="G718" s="41"/>
      <c r="H718" s="43"/>
      <c r="I718" s="41"/>
      <c r="J718" s="41"/>
      <c r="K718" s="41"/>
      <c r="L718" s="41"/>
      <c r="M718" s="1" t="s">
        <v>101</v>
      </c>
      <c r="N718" s="1" t="s">
        <v>98</v>
      </c>
      <c r="O718" s="1" t="s">
        <v>100</v>
      </c>
      <c r="P718" s="1" t="s">
        <v>24</v>
      </c>
      <c r="Q718" s="1"/>
      <c r="R718" s="1"/>
      <c r="S718" s="41"/>
      <c r="T718" s="45"/>
      <c r="U718" s="41"/>
      <c r="V718" s="41"/>
    </row>
    <row r="719" spans="1:22" ht="38.25" customHeight="1" thickBot="1" x14ac:dyDescent="0.3">
      <c r="A719" s="42"/>
      <c r="B719" s="42"/>
      <c r="C719" s="42"/>
      <c r="D719" s="42"/>
      <c r="E719" s="42"/>
      <c r="F719" s="42"/>
      <c r="G719" s="42"/>
      <c r="H719" s="44"/>
      <c r="I719" s="42"/>
      <c r="J719" s="42"/>
      <c r="K719" s="42"/>
      <c r="L719" s="42"/>
      <c r="M719" s="1" t="s">
        <v>99</v>
      </c>
      <c r="N719" s="1" t="s">
        <v>98</v>
      </c>
      <c r="O719" s="1" t="s">
        <v>97</v>
      </c>
      <c r="P719" s="1" t="s">
        <v>24</v>
      </c>
      <c r="Q719" s="1"/>
      <c r="R719" s="1"/>
      <c r="S719" s="42"/>
      <c r="T719" s="46"/>
      <c r="U719" s="42"/>
      <c r="V719" s="42"/>
    </row>
    <row r="720" spans="1:22" ht="38.25" customHeight="1" thickBot="1" x14ac:dyDescent="0.3">
      <c r="A720" s="47" t="s">
        <v>8</v>
      </c>
      <c r="B720" s="47">
        <v>427</v>
      </c>
      <c r="C720" s="47" t="s">
        <v>96</v>
      </c>
      <c r="D720" s="47" t="s">
        <v>88</v>
      </c>
      <c r="E720" s="47" t="s">
        <v>54</v>
      </c>
      <c r="F720" s="47" t="s">
        <v>95</v>
      </c>
      <c r="G720" s="47"/>
      <c r="H720" s="48" t="s">
        <v>94</v>
      </c>
      <c r="I720" s="47" t="s">
        <v>93</v>
      </c>
      <c r="J720" s="47" t="s">
        <v>1</v>
      </c>
      <c r="K720" s="47"/>
      <c r="L720" s="47">
        <v>0</v>
      </c>
      <c r="M720" s="1" t="s">
        <v>92</v>
      </c>
      <c r="N720" s="1" t="s">
        <v>88</v>
      </c>
      <c r="O720" s="1" t="s">
        <v>87</v>
      </c>
      <c r="P720" s="1" t="s">
        <v>24</v>
      </c>
      <c r="Q720" s="1"/>
      <c r="R720" s="1"/>
      <c r="S720" s="47" t="s">
        <v>87</v>
      </c>
      <c r="T720" s="49">
        <v>0</v>
      </c>
      <c r="U720" s="47">
        <v>-87</v>
      </c>
      <c r="V720" s="47"/>
    </row>
    <row r="721" spans="1:22" ht="38.25" customHeight="1" thickBot="1" x14ac:dyDescent="0.3">
      <c r="A721" s="41"/>
      <c r="B721" s="41"/>
      <c r="C721" s="41"/>
      <c r="D721" s="41"/>
      <c r="E721" s="41"/>
      <c r="F721" s="41"/>
      <c r="G721" s="41"/>
      <c r="H721" s="43"/>
      <c r="I721" s="41"/>
      <c r="J721" s="41"/>
      <c r="K721" s="41"/>
      <c r="L721" s="41"/>
      <c r="M721" s="1" t="s">
        <v>91</v>
      </c>
      <c r="N721" s="1" t="s">
        <v>88</v>
      </c>
      <c r="O721" s="1" t="s">
        <v>90</v>
      </c>
      <c r="P721" s="1" t="s">
        <v>24</v>
      </c>
      <c r="Q721" s="1"/>
      <c r="R721" s="1"/>
      <c r="S721" s="41"/>
      <c r="T721" s="45"/>
      <c r="U721" s="41"/>
      <c r="V721" s="41"/>
    </row>
    <row r="722" spans="1:22" ht="38.25" customHeight="1" thickBot="1" x14ac:dyDescent="0.3">
      <c r="A722" s="42"/>
      <c r="B722" s="42"/>
      <c r="C722" s="42"/>
      <c r="D722" s="42"/>
      <c r="E722" s="42"/>
      <c r="F722" s="42"/>
      <c r="G722" s="42"/>
      <c r="H722" s="44"/>
      <c r="I722" s="42"/>
      <c r="J722" s="42"/>
      <c r="K722" s="42"/>
      <c r="L722" s="42"/>
      <c r="M722" s="1" t="s">
        <v>89</v>
      </c>
      <c r="N722" s="1" t="s">
        <v>88</v>
      </c>
      <c r="O722" s="1" t="s">
        <v>87</v>
      </c>
      <c r="P722" s="1" t="s">
        <v>24</v>
      </c>
      <c r="Q722" s="1"/>
      <c r="R722" s="1"/>
      <c r="S722" s="42"/>
      <c r="T722" s="46"/>
      <c r="U722" s="42"/>
      <c r="V722" s="42"/>
    </row>
    <row r="723" spans="1:22" ht="38.25" customHeight="1" thickBot="1" x14ac:dyDescent="0.3">
      <c r="A723" s="47" t="s">
        <v>8</v>
      </c>
      <c r="B723" s="47">
        <v>428</v>
      </c>
      <c r="C723" s="47" t="s">
        <v>86</v>
      </c>
      <c r="D723" s="47" t="s">
        <v>81</v>
      </c>
      <c r="E723" s="47" t="s">
        <v>54</v>
      </c>
      <c r="F723" s="47" t="s">
        <v>4</v>
      </c>
      <c r="G723" s="47"/>
      <c r="H723" s="48" t="s">
        <v>85</v>
      </c>
      <c r="I723" s="47" t="s">
        <v>79</v>
      </c>
      <c r="J723" s="47" t="s">
        <v>1</v>
      </c>
      <c r="K723" s="47"/>
      <c r="L723" s="47">
        <v>0</v>
      </c>
      <c r="M723" s="47" t="s">
        <v>84</v>
      </c>
      <c r="N723" s="47" t="s">
        <v>77</v>
      </c>
      <c r="O723" s="47" t="s">
        <v>65</v>
      </c>
      <c r="P723" s="47" t="s">
        <v>24</v>
      </c>
      <c r="Q723" s="1" t="s">
        <v>83</v>
      </c>
      <c r="R723" s="1" t="s">
        <v>34</v>
      </c>
      <c r="S723" s="47" t="s">
        <v>0</v>
      </c>
      <c r="T723" s="49">
        <v>0</v>
      </c>
      <c r="U723" s="47">
        <v>157</v>
      </c>
      <c r="V723" s="47"/>
    </row>
    <row r="724" spans="1:22" ht="38.25" customHeight="1" thickBot="1" x14ac:dyDescent="0.3">
      <c r="A724" s="42"/>
      <c r="B724" s="42"/>
      <c r="C724" s="42"/>
      <c r="D724" s="42"/>
      <c r="E724" s="42"/>
      <c r="F724" s="42"/>
      <c r="G724" s="42"/>
      <c r="H724" s="44"/>
      <c r="I724" s="42"/>
      <c r="J724" s="42"/>
      <c r="K724" s="42"/>
      <c r="L724" s="42"/>
      <c r="M724" s="42"/>
      <c r="N724" s="42"/>
      <c r="O724" s="42"/>
      <c r="P724" s="42"/>
      <c r="Q724" s="1" t="s">
        <v>82</v>
      </c>
      <c r="R724" s="1" t="s">
        <v>22</v>
      </c>
      <c r="S724" s="42"/>
      <c r="T724" s="46"/>
      <c r="U724" s="42"/>
      <c r="V724" s="42"/>
    </row>
    <row r="725" spans="1:22" ht="38.25" customHeight="1" thickBot="1" x14ac:dyDescent="0.3">
      <c r="A725" s="47" t="s">
        <v>8</v>
      </c>
      <c r="B725" s="47">
        <v>429</v>
      </c>
      <c r="C725" s="47" t="s">
        <v>69</v>
      </c>
      <c r="D725" s="47" t="s">
        <v>81</v>
      </c>
      <c r="E725" s="47" t="s">
        <v>54</v>
      </c>
      <c r="F725" s="47" t="s">
        <v>4</v>
      </c>
      <c r="G725" s="47"/>
      <c r="H725" s="48" t="s">
        <v>80</v>
      </c>
      <c r="I725" s="47" t="s">
        <v>79</v>
      </c>
      <c r="J725" s="47" t="s">
        <v>1</v>
      </c>
      <c r="K725" s="47"/>
      <c r="L725" s="47">
        <v>0</v>
      </c>
      <c r="M725" s="47" t="s">
        <v>78</v>
      </c>
      <c r="N725" s="47" t="s">
        <v>77</v>
      </c>
      <c r="O725" s="47" t="s">
        <v>65</v>
      </c>
      <c r="P725" s="47" t="s">
        <v>24</v>
      </c>
      <c r="Q725" s="1" t="s">
        <v>76</v>
      </c>
      <c r="R725" s="1" t="s">
        <v>34</v>
      </c>
      <c r="S725" s="47" t="s">
        <v>0</v>
      </c>
      <c r="T725" s="49">
        <v>0</v>
      </c>
      <c r="U725" s="47">
        <v>157</v>
      </c>
      <c r="V725" s="47"/>
    </row>
    <row r="726" spans="1:22" ht="38.25" customHeight="1" thickBot="1" x14ac:dyDescent="0.3">
      <c r="A726" s="42"/>
      <c r="B726" s="42"/>
      <c r="C726" s="42"/>
      <c r="D726" s="42"/>
      <c r="E726" s="42"/>
      <c r="F726" s="42"/>
      <c r="G726" s="42"/>
      <c r="H726" s="44"/>
      <c r="I726" s="42"/>
      <c r="J726" s="42"/>
      <c r="K726" s="42"/>
      <c r="L726" s="42"/>
      <c r="M726" s="42"/>
      <c r="N726" s="42"/>
      <c r="O726" s="42"/>
      <c r="P726" s="42"/>
      <c r="Q726" s="1" t="s">
        <v>75</v>
      </c>
      <c r="R726" s="1" t="s">
        <v>22</v>
      </c>
      <c r="S726" s="42"/>
      <c r="T726" s="46"/>
      <c r="U726" s="42"/>
      <c r="V726" s="42"/>
    </row>
    <row r="727" spans="1:22" ht="38.25" customHeight="1" thickBot="1" x14ac:dyDescent="0.3">
      <c r="A727" s="47" t="s">
        <v>8</v>
      </c>
      <c r="B727" s="47">
        <v>430</v>
      </c>
      <c r="C727" s="47" t="s">
        <v>69</v>
      </c>
      <c r="D727" s="47" t="s">
        <v>14</v>
      </c>
      <c r="E727" s="47" t="s">
        <v>54</v>
      </c>
      <c r="F727" s="47" t="s">
        <v>4</v>
      </c>
      <c r="G727" s="47"/>
      <c r="H727" s="48" t="s">
        <v>74</v>
      </c>
      <c r="I727" s="47" t="s">
        <v>11</v>
      </c>
      <c r="J727" s="47" t="s">
        <v>1</v>
      </c>
      <c r="K727" s="47"/>
      <c r="L727" s="47">
        <v>0</v>
      </c>
      <c r="M727" s="47" t="s">
        <v>73</v>
      </c>
      <c r="N727" s="47" t="s">
        <v>66</v>
      </c>
      <c r="O727" s="47" t="s">
        <v>65</v>
      </c>
      <c r="P727" s="47" t="s">
        <v>24</v>
      </c>
      <c r="Q727" s="1" t="s">
        <v>72</v>
      </c>
      <c r="R727" s="1" t="s">
        <v>63</v>
      </c>
      <c r="S727" s="47" t="s">
        <v>0</v>
      </c>
      <c r="T727" s="49">
        <v>0</v>
      </c>
      <c r="U727" s="47">
        <v>157</v>
      </c>
      <c r="V727" s="47"/>
    </row>
    <row r="728" spans="1:22" ht="38.25" customHeight="1" thickBot="1" x14ac:dyDescent="0.3">
      <c r="A728" s="41"/>
      <c r="B728" s="41"/>
      <c r="C728" s="41"/>
      <c r="D728" s="41"/>
      <c r="E728" s="41"/>
      <c r="F728" s="41"/>
      <c r="G728" s="41"/>
      <c r="H728" s="43"/>
      <c r="I728" s="41"/>
      <c r="J728" s="41"/>
      <c r="K728" s="41"/>
      <c r="L728" s="41"/>
      <c r="M728" s="41"/>
      <c r="N728" s="41"/>
      <c r="O728" s="41"/>
      <c r="P728" s="41"/>
      <c r="Q728" s="1" t="s">
        <v>71</v>
      </c>
      <c r="R728" s="1" t="s">
        <v>63</v>
      </c>
      <c r="S728" s="41"/>
      <c r="T728" s="45"/>
      <c r="U728" s="41"/>
      <c r="V728" s="41"/>
    </row>
    <row r="729" spans="1:22" ht="38.25" customHeight="1" thickBot="1" x14ac:dyDescent="0.3">
      <c r="A729" s="42"/>
      <c r="B729" s="42"/>
      <c r="C729" s="42"/>
      <c r="D729" s="42"/>
      <c r="E729" s="42"/>
      <c r="F729" s="42"/>
      <c r="G729" s="42"/>
      <c r="H729" s="44"/>
      <c r="I729" s="42"/>
      <c r="J729" s="42"/>
      <c r="K729" s="42"/>
      <c r="L729" s="42"/>
      <c r="M729" s="42"/>
      <c r="N729" s="42"/>
      <c r="O729" s="42"/>
      <c r="P729" s="42"/>
      <c r="Q729" s="1" t="s">
        <v>70</v>
      </c>
      <c r="R729" s="1" t="s">
        <v>22</v>
      </c>
      <c r="S729" s="42"/>
      <c r="T729" s="46"/>
      <c r="U729" s="42"/>
      <c r="V729" s="42"/>
    </row>
    <row r="730" spans="1:22" ht="38.25" customHeight="1" thickBot="1" x14ac:dyDescent="0.3">
      <c r="A730" s="47" t="s">
        <v>8</v>
      </c>
      <c r="B730" s="47">
        <v>431</v>
      </c>
      <c r="C730" s="47" t="s">
        <v>69</v>
      </c>
      <c r="D730" s="47" t="s">
        <v>14</v>
      </c>
      <c r="E730" s="47" t="s">
        <v>54</v>
      </c>
      <c r="F730" s="47" t="s">
        <v>4</v>
      </c>
      <c r="G730" s="47"/>
      <c r="H730" s="48" t="s">
        <v>68</v>
      </c>
      <c r="I730" s="47" t="s">
        <v>11</v>
      </c>
      <c r="J730" s="47" t="s">
        <v>1</v>
      </c>
      <c r="K730" s="47"/>
      <c r="L730" s="47">
        <v>0</v>
      </c>
      <c r="M730" s="47" t="s">
        <v>67</v>
      </c>
      <c r="N730" s="47" t="s">
        <v>66</v>
      </c>
      <c r="O730" s="47" t="s">
        <v>65</v>
      </c>
      <c r="P730" s="47" t="s">
        <v>24</v>
      </c>
      <c r="Q730" s="1" t="s">
        <v>64</v>
      </c>
      <c r="R730" s="1" t="s">
        <v>63</v>
      </c>
      <c r="S730" s="47" t="s">
        <v>0</v>
      </c>
      <c r="T730" s="49">
        <v>0</v>
      </c>
      <c r="U730" s="47">
        <v>157</v>
      </c>
      <c r="V730" s="47"/>
    </row>
    <row r="731" spans="1:22" ht="38.25" customHeight="1" thickBot="1" x14ac:dyDescent="0.3">
      <c r="A731" s="42"/>
      <c r="B731" s="42"/>
      <c r="C731" s="42"/>
      <c r="D731" s="42"/>
      <c r="E731" s="42"/>
      <c r="F731" s="42"/>
      <c r="G731" s="42"/>
      <c r="H731" s="44"/>
      <c r="I731" s="42"/>
      <c r="J731" s="42"/>
      <c r="K731" s="42"/>
      <c r="L731" s="42"/>
      <c r="M731" s="42"/>
      <c r="N731" s="42"/>
      <c r="O731" s="42"/>
      <c r="P731" s="42"/>
      <c r="Q731" s="1" t="s">
        <v>62</v>
      </c>
      <c r="R731" s="1" t="s">
        <v>22</v>
      </c>
      <c r="S731" s="42"/>
      <c r="T731" s="46"/>
      <c r="U731" s="42"/>
      <c r="V731" s="42"/>
    </row>
    <row r="732" spans="1:22" ht="38.25" customHeight="1" thickBot="1" x14ac:dyDescent="0.3">
      <c r="A732" s="47" t="s">
        <v>8</v>
      </c>
      <c r="B732" s="47">
        <v>432</v>
      </c>
      <c r="C732" s="47" t="s">
        <v>61</v>
      </c>
      <c r="D732" s="47" t="s">
        <v>20</v>
      </c>
      <c r="E732" s="47" t="s">
        <v>54</v>
      </c>
      <c r="F732" s="47" t="s">
        <v>4</v>
      </c>
      <c r="G732" s="47"/>
      <c r="H732" s="48" t="s">
        <v>60</v>
      </c>
      <c r="I732" s="47" t="s">
        <v>18</v>
      </c>
      <c r="J732" s="47" t="s">
        <v>1</v>
      </c>
      <c r="K732" s="47"/>
      <c r="L732" s="47">
        <v>0</v>
      </c>
      <c r="M732" s="47" t="s">
        <v>59</v>
      </c>
      <c r="N732" s="47" t="s">
        <v>20</v>
      </c>
      <c r="O732" s="47" t="s">
        <v>0</v>
      </c>
      <c r="P732" s="47" t="s">
        <v>24</v>
      </c>
      <c r="Q732" s="1" t="s">
        <v>58</v>
      </c>
      <c r="R732" s="1" t="s">
        <v>56</v>
      </c>
      <c r="S732" s="47" t="s">
        <v>0</v>
      </c>
      <c r="T732" s="49">
        <v>0</v>
      </c>
      <c r="U732" s="47">
        <v>157</v>
      </c>
      <c r="V732" s="47"/>
    </row>
    <row r="733" spans="1:22" ht="38.25" customHeight="1" thickBot="1" x14ac:dyDescent="0.3">
      <c r="A733" s="42"/>
      <c r="B733" s="42"/>
      <c r="C733" s="42"/>
      <c r="D733" s="42"/>
      <c r="E733" s="42"/>
      <c r="F733" s="42"/>
      <c r="G733" s="42"/>
      <c r="H733" s="44"/>
      <c r="I733" s="42"/>
      <c r="J733" s="42"/>
      <c r="K733" s="42"/>
      <c r="L733" s="42"/>
      <c r="M733" s="42"/>
      <c r="N733" s="42"/>
      <c r="O733" s="42"/>
      <c r="P733" s="42"/>
      <c r="Q733" s="1" t="s">
        <v>57</v>
      </c>
      <c r="R733" s="1" t="s">
        <v>56</v>
      </c>
      <c r="S733" s="42"/>
      <c r="T733" s="46"/>
      <c r="U733" s="42"/>
      <c r="V733" s="42"/>
    </row>
    <row r="734" spans="1:22" ht="38.25" customHeight="1" thickBot="1" x14ac:dyDescent="0.3">
      <c r="A734" s="47" t="s">
        <v>8</v>
      </c>
      <c r="B734" s="47">
        <v>433</v>
      </c>
      <c r="C734" s="47" t="s">
        <v>55</v>
      </c>
      <c r="D734" s="47" t="s">
        <v>46</v>
      </c>
      <c r="E734" s="47" t="s">
        <v>54</v>
      </c>
      <c r="F734" s="47" t="s">
        <v>4</v>
      </c>
      <c r="G734" s="47"/>
      <c r="H734" s="48" t="s">
        <v>53</v>
      </c>
      <c r="I734" s="47" t="s">
        <v>52</v>
      </c>
      <c r="J734" s="47" t="s">
        <v>51</v>
      </c>
      <c r="K734" s="47"/>
      <c r="L734" s="47">
        <v>0</v>
      </c>
      <c r="M734" s="1" t="s">
        <v>50</v>
      </c>
      <c r="N734" s="1" t="s">
        <v>46</v>
      </c>
      <c r="O734" s="1" t="s">
        <v>0</v>
      </c>
      <c r="P734" s="1" t="s">
        <v>24</v>
      </c>
      <c r="Q734" s="1" t="s">
        <v>49</v>
      </c>
      <c r="R734" s="1" t="s">
        <v>37</v>
      </c>
      <c r="S734" s="47" t="s">
        <v>0</v>
      </c>
      <c r="T734" s="49">
        <v>0</v>
      </c>
      <c r="U734" s="47">
        <v>157</v>
      </c>
      <c r="V734" s="47"/>
    </row>
    <row r="735" spans="1:22" ht="38.25" customHeight="1" thickBot="1" x14ac:dyDescent="0.3">
      <c r="A735" s="41"/>
      <c r="B735" s="41"/>
      <c r="C735" s="41"/>
      <c r="D735" s="41"/>
      <c r="E735" s="41"/>
      <c r="F735" s="41"/>
      <c r="G735" s="41"/>
      <c r="H735" s="43"/>
      <c r="I735" s="41"/>
      <c r="J735" s="41"/>
      <c r="K735" s="41"/>
      <c r="L735" s="41"/>
      <c r="M735" s="1" t="s">
        <v>48</v>
      </c>
      <c r="N735" s="1" t="s">
        <v>46</v>
      </c>
      <c r="O735" s="1" t="s">
        <v>0</v>
      </c>
      <c r="P735" s="1" t="s">
        <v>24</v>
      </c>
      <c r="Q735" s="1"/>
      <c r="R735" s="1"/>
      <c r="S735" s="41"/>
      <c r="T735" s="45"/>
      <c r="U735" s="41"/>
      <c r="V735" s="41"/>
    </row>
    <row r="736" spans="1:22" ht="38.25" customHeight="1" thickBot="1" x14ac:dyDescent="0.3">
      <c r="A736" s="42"/>
      <c r="B736" s="42"/>
      <c r="C736" s="42"/>
      <c r="D736" s="42"/>
      <c r="E736" s="42"/>
      <c r="F736" s="42"/>
      <c r="G736" s="42"/>
      <c r="H736" s="44"/>
      <c r="I736" s="42"/>
      <c r="J736" s="42"/>
      <c r="K736" s="42"/>
      <c r="L736" s="42"/>
      <c r="M736" s="1" t="s">
        <v>47</v>
      </c>
      <c r="N736" s="1" t="s">
        <v>46</v>
      </c>
      <c r="O736" s="1" t="s">
        <v>0</v>
      </c>
      <c r="P736" s="1" t="s">
        <v>24</v>
      </c>
      <c r="Q736" s="1"/>
      <c r="R736" s="1"/>
      <c r="S736" s="42"/>
      <c r="T736" s="46"/>
      <c r="U736" s="42"/>
      <c r="V736" s="42"/>
    </row>
    <row r="737" spans="1:22" ht="38.25" customHeight="1" thickBot="1" x14ac:dyDescent="0.3">
      <c r="A737" s="47" t="s">
        <v>8</v>
      </c>
      <c r="B737" s="47">
        <v>434</v>
      </c>
      <c r="C737" s="47" t="s">
        <v>45</v>
      </c>
      <c r="D737" s="47" t="s">
        <v>35</v>
      </c>
      <c r="E737" s="47" t="s">
        <v>44</v>
      </c>
      <c r="F737" s="47" t="s">
        <v>4</v>
      </c>
      <c r="G737" s="47"/>
      <c r="H737" s="48" t="s">
        <v>43</v>
      </c>
      <c r="I737" s="47" t="s">
        <v>42</v>
      </c>
      <c r="J737" s="47" t="s">
        <v>1</v>
      </c>
      <c r="K737" s="47"/>
      <c r="L737" s="47">
        <v>0</v>
      </c>
      <c r="M737" s="1" t="s">
        <v>41</v>
      </c>
      <c r="N737" s="1" t="s">
        <v>35</v>
      </c>
      <c r="O737" s="1" t="s">
        <v>40</v>
      </c>
      <c r="P737" s="1" t="s">
        <v>39</v>
      </c>
      <c r="Q737" s="1" t="s">
        <v>38</v>
      </c>
      <c r="R737" s="1" t="s">
        <v>37</v>
      </c>
      <c r="S737" s="47" t="s">
        <v>0</v>
      </c>
      <c r="T737" s="49">
        <v>0.5</v>
      </c>
      <c r="U737" s="47">
        <v>157</v>
      </c>
      <c r="V737" s="47"/>
    </row>
    <row r="738" spans="1:22" ht="38.25" customHeight="1" thickBot="1" x14ac:dyDescent="0.3">
      <c r="A738" s="42"/>
      <c r="B738" s="42"/>
      <c r="C738" s="42"/>
      <c r="D738" s="42"/>
      <c r="E738" s="42"/>
      <c r="F738" s="42"/>
      <c r="G738" s="42"/>
      <c r="H738" s="44"/>
      <c r="I738" s="42"/>
      <c r="J738" s="42"/>
      <c r="K738" s="42"/>
      <c r="L738" s="42"/>
      <c r="M738" s="1" t="s">
        <v>36</v>
      </c>
      <c r="N738" s="1" t="s">
        <v>35</v>
      </c>
      <c r="O738" s="1" t="s">
        <v>34</v>
      </c>
      <c r="P738" s="1" t="s">
        <v>24</v>
      </c>
      <c r="Q738" s="1"/>
      <c r="R738" s="1"/>
      <c r="S738" s="42"/>
      <c r="T738" s="46"/>
      <c r="U738" s="42"/>
      <c r="V738" s="42"/>
    </row>
    <row r="739" spans="1:22" ht="38.25" customHeight="1" thickBot="1" x14ac:dyDescent="0.3">
      <c r="A739" s="1" t="s">
        <v>8</v>
      </c>
      <c r="B739" s="1">
        <v>435</v>
      </c>
      <c r="C739" s="1" t="s">
        <v>33</v>
      </c>
      <c r="D739" s="1" t="s">
        <v>32</v>
      </c>
      <c r="E739" s="1" t="s">
        <v>31</v>
      </c>
      <c r="F739" s="1" t="s">
        <v>4</v>
      </c>
      <c r="G739" s="1"/>
      <c r="H739" s="3" t="s">
        <v>30</v>
      </c>
      <c r="I739" s="1" t="s">
        <v>29</v>
      </c>
      <c r="J739" s="1" t="s">
        <v>1</v>
      </c>
      <c r="K739" s="1"/>
      <c r="L739" s="1">
        <v>0</v>
      </c>
      <c r="M739" s="1"/>
      <c r="N739" s="1"/>
      <c r="O739" s="1"/>
      <c r="P739" s="1"/>
      <c r="Q739" s="1"/>
      <c r="R739" s="1"/>
      <c r="S739" s="1" t="s">
        <v>0</v>
      </c>
      <c r="T739" s="2">
        <v>0</v>
      </c>
      <c r="U739" s="1">
        <v>157</v>
      </c>
      <c r="V739" s="1"/>
    </row>
    <row r="740" spans="1:22" ht="38.25" customHeight="1" thickBot="1" x14ac:dyDescent="0.3">
      <c r="A740" s="1" t="s">
        <v>8</v>
      </c>
      <c r="B740" s="1">
        <v>436</v>
      </c>
      <c r="C740" s="1" t="s">
        <v>28</v>
      </c>
      <c r="D740" s="1" t="s">
        <v>6</v>
      </c>
      <c r="E740" s="1" t="s">
        <v>27</v>
      </c>
      <c r="F740" s="1" t="s">
        <v>4</v>
      </c>
      <c r="G740" s="1"/>
      <c r="H740" s="3" t="s">
        <v>26</v>
      </c>
      <c r="I740" s="1" t="s">
        <v>2</v>
      </c>
      <c r="J740" s="1" t="s">
        <v>1</v>
      </c>
      <c r="K740" s="1"/>
      <c r="L740" s="1">
        <v>0</v>
      </c>
      <c r="M740" s="1" t="s">
        <v>25</v>
      </c>
      <c r="N740" s="1" t="s">
        <v>6</v>
      </c>
      <c r="O740" s="1" t="s">
        <v>0</v>
      </c>
      <c r="P740" s="1" t="s">
        <v>24</v>
      </c>
      <c r="Q740" s="1" t="s">
        <v>23</v>
      </c>
      <c r="R740" s="1" t="s">
        <v>22</v>
      </c>
      <c r="S740" s="1" t="s">
        <v>0</v>
      </c>
      <c r="T740" s="2">
        <v>0</v>
      </c>
      <c r="U740" s="1">
        <v>157</v>
      </c>
      <c r="V740" s="1"/>
    </row>
    <row r="741" spans="1:22" ht="38.25" customHeight="1" thickBot="1" x14ac:dyDescent="0.3">
      <c r="A741" s="1" t="s">
        <v>16</v>
      </c>
      <c r="B741" s="1">
        <v>437</v>
      </c>
      <c r="C741" s="1" t="s">
        <v>15</v>
      </c>
      <c r="D741" s="1" t="s">
        <v>20</v>
      </c>
      <c r="E741" s="1" t="s">
        <v>13</v>
      </c>
      <c r="F741" s="1" t="s">
        <v>4</v>
      </c>
      <c r="G741" s="1"/>
      <c r="H741" s="3" t="s">
        <v>21</v>
      </c>
      <c r="I741" s="1" t="s">
        <v>18</v>
      </c>
      <c r="J741" s="1" t="s">
        <v>10</v>
      </c>
      <c r="K741" s="1"/>
      <c r="L741" s="1">
        <v>0</v>
      </c>
      <c r="M741" s="1"/>
      <c r="N741" s="1"/>
      <c r="O741" s="1"/>
      <c r="P741" s="1"/>
      <c r="Q741" s="1"/>
      <c r="R741" s="1"/>
      <c r="S741" s="1" t="s">
        <v>17</v>
      </c>
      <c r="T741" s="2">
        <v>0</v>
      </c>
      <c r="U741" s="1">
        <v>126</v>
      </c>
      <c r="V741" s="1"/>
    </row>
    <row r="742" spans="1:22" ht="38.25" customHeight="1" thickBot="1" x14ac:dyDescent="0.3">
      <c r="A742" s="1" t="s">
        <v>16</v>
      </c>
      <c r="B742" s="1">
        <v>438</v>
      </c>
      <c r="C742" s="1" t="s">
        <v>15</v>
      </c>
      <c r="D742" s="1" t="s">
        <v>20</v>
      </c>
      <c r="E742" s="1" t="s">
        <v>13</v>
      </c>
      <c r="F742" s="1" t="s">
        <v>4</v>
      </c>
      <c r="G742" s="1"/>
      <c r="H742" s="3" t="s">
        <v>19</v>
      </c>
      <c r="I742" s="1" t="s">
        <v>18</v>
      </c>
      <c r="J742" s="1" t="s">
        <v>10</v>
      </c>
      <c r="K742" s="1"/>
      <c r="L742" s="1">
        <v>0</v>
      </c>
      <c r="M742" s="1"/>
      <c r="N742" s="1"/>
      <c r="O742" s="1"/>
      <c r="P742" s="1"/>
      <c r="Q742" s="1"/>
      <c r="R742" s="1"/>
      <c r="S742" s="1" t="s">
        <v>17</v>
      </c>
      <c r="T742" s="2">
        <v>0</v>
      </c>
      <c r="U742" s="1">
        <v>126</v>
      </c>
      <c r="V742" s="1"/>
    </row>
    <row r="743" spans="1:22" ht="30" customHeight="1" thickBot="1" x14ac:dyDescent="0.3">
      <c r="A743" s="1" t="s">
        <v>16</v>
      </c>
      <c r="B743" s="1">
        <v>439</v>
      </c>
      <c r="C743" s="1" t="s">
        <v>15</v>
      </c>
      <c r="D743" s="1" t="s">
        <v>14</v>
      </c>
      <c r="E743" s="1" t="s">
        <v>13</v>
      </c>
      <c r="F743" s="1" t="s">
        <v>4</v>
      </c>
      <c r="G743" s="1"/>
      <c r="H743" s="3" t="s">
        <v>12</v>
      </c>
      <c r="I743" s="1" t="s">
        <v>11</v>
      </c>
      <c r="J743" s="1" t="s">
        <v>10</v>
      </c>
      <c r="K743" s="1"/>
      <c r="L743" s="1">
        <v>0</v>
      </c>
      <c r="M743" s="1"/>
      <c r="N743" s="1"/>
      <c r="O743" s="1"/>
      <c r="P743" s="1"/>
      <c r="Q743" s="1"/>
      <c r="R743" s="1"/>
      <c r="S743" s="1" t="s">
        <v>9</v>
      </c>
      <c r="T743" s="2">
        <v>0</v>
      </c>
      <c r="U743" s="1">
        <v>35</v>
      </c>
      <c r="V743" s="1"/>
    </row>
    <row r="744" spans="1:22" ht="30" customHeight="1" thickBot="1" x14ac:dyDescent="0.3">
      <c r="A744" s="1" t="s">
        <v>8</v>
      </c>
      <c r="B744" s="1">
        <v>440</v>
      </c>
      <c r="C744" s="1" t="s">
        <v>7</v>
      </c>
      <c r="D744" s="1" t="s">
        <v>6</v>
      </c>
      <c r="E744" s="1" t="s">
        <v>5</v>
      </c>
      <c r="F744" s="1" t="s">
        <v>4</v>
      </c>
      <c r="G744" s="1"/>
      <c r="H744" s="3" t="s">
        <v>3</v>
      </c>
      <c r="I744" s="1" t="s">
        <v>2</v>
      </c>
      <c r="J744" s="1" t="s">
        <v>1</v>
      </c>
      <c r="K744" s="1"/>
      <c r="L744" s="1">
        <v>0</v>
      </c>
      <c r="M744" s="1"/>
      <c r="N744" s="1"/>
      <c r="O744" s="1"/>
      <c r="P744" s="1"/>
      <c r="Q744" s="1"/>
      <c r="R744" s="1"/>
      <c r="S744" s="1" t="s">
        <v>0</v>
      </c>
      <c r="T744" s="2">
        <v>0</v>
      </c>
      <c r="U744" s="1">
        <v>157</v>
      </c>
      <c r="V744" s="1"/>
    </row>
    <row r="745" spans="1:22" ht="30" customHeight="1" x14ac:dyDescent="0.25"/>
    <row r="746" spans="1:22" ht="30" customHeight="1" x14ac:dyDescent="0.25"/>
    <row r="747" spans="1:22" ht="30" customHeight="1" x14ac:dyDescent="0.25"/>
    <row r="748" spans="1:22" ht="30" customHeight="1" x14ac:dyDescent="0.25"/>
    <row r="749" spans="1:22" ht="30" customHeight="1" x14ac:dyDescent="0.25"/>
  </sheetData>
  <autoFilter ref="A2:V744" xr:uid="{00000000-0009-0000-0000-000000000000}"/>
  <mergeCells count="1665">
    <mergeCell ref="A737:A738"/>
    <mergeCell ref="B737:B738"/>
    <mergeCell ref="C737:C738"/>
    <mergeCell ref="D737:D738"/>
    <mergeCell ref="E737:E738"/>
    <mergeCell ref="F737:F738"/>
    <mergeCell ref="S737:S738"/>
    <mergeCell ref="T737:T738"/>
    <mergeCell ref="U737:U738"/>
    <mergeCell ref="V737:V738"/>
    <mergeCell ref="G737:G738"/>
    <mergeCell ref="H737:H738"/>
    <mergeCell ref="I737:I738"/>
    <mergeCell ref="J737:J738"/>
    <mergeCell ref="K737:K738"/>
    <mergeCell ref="L737:L738"/>
    <mergeCell ref="T732:T733"/>
    <mergeCell ref="U732:U733"/>
    <mergeCell ref="V732:V733"/>
    <mergeCell ref="A734:A736"/>
    <mergeCell ref="B734:B736"/>
    <mergeCell ref="C734:C736"/>
    <mergeCell ref="D734:D736"/>
    <mergeCell ref="E734:E736"/>
    <mergeCell ref="F734:F736"/>
    <mergeCell ref="G734:G736"/>
    <mergeCell ref="H734:H736"/>
    <mergeCell ref="I734:I736"/>
    <mergeCell ref="J734:J736"/>
    <mergeCell ref="K734:K736"/>
    <mergeCell ref="L734:L736"/>
    <mergeCell ref="S734:S736"/>
    <mergeCell ref="T734:T736"/>
    <mergeCell ref="U734:U736"/>
    <mergeCell ref="V734:V736"/>
    <mergeCell ref="A732:A733"/>
    <mergeCell ref="B732:B733"/>
    <mergeCell ref="C732:C733"/>
    <mergeCell ref="D732:D733"/>
    <mergeCell ref="E732:E733"/>
    <mergeCell ref="F732:F733"/>
    <mergeCell ref="G732:G733"/>
    <mergeCell ref="H732:H733"/>
    <mergeCell ref="I732:I733"/>
    <mergeCell ref="J732:J733"/>
    <mergeCell ref="K732:K733"/>
    <mergeCell ref="L732:L733"/>
    <mergeCell ref="M732:M733"/>
    <mergeCell ref="N732:N733"/>
    <mergeCell ref="O732:O733"/>
    <mergeCell ref="P732:P733"/>
    <mergeCell ref="S732:S733"/>
    <mergeCell ref="T727:T729"/>
    <mergeCell ref="U727:U729"/>
    <mergeCell ref="V727:V729"/>
    <mergeCell ref="A730:A731"/>
    <mergeCell ref="B730:B731"/>
    <mergeCell ref="C730:C731"/>
    <mergeCell ref="D730:D731"/>
    <mergeCell ref="E730:E731"/>
    <mergeCell ref="F730:F731"/>
    <mergeCell ref="G730:G731"/>
    <mergeCell ref="H730:H731"/>
    <mergeCell ref="I730:I731"/>
    <mergeCell ref="J730:J731"/>
    <mergeCell ref="K730:K731"/>
    <mergeCell ref="L730:L731"/>
    <mergeCell ref="M730:M731"/>
    <mergeCell ref="N730:N731"/>
    <mergeCell ref="O730:O731"/>
    <mergeCell ref="P730:P731"/>
    <mergeCell ref="S730:S731"/>
    <mergeCell ref="T730:T731"/>
    <mergeCell ref="U730:U731"/>
    <mergeCell ref="V730:V731"/>
    <mergeCell ref="A727:A729"/>
    <mergeCell ref="B727:B729"/>
    <mergeCell ref="C727:C729"/>
    <mergeCell ref="D727:D729"/>
    <mergeCell ref="E727:E729"/>
    <mergeCell ref="F727:F729"/>
    <mergeCell ref="G727:G729"/>
    <mergeCell ref="H727:H729"/>
    <mergeCell ref="I727:I729"/>
    <mergeCell ref="J727:J729"/>
    <mergeCell ref="K727:K729"/>
    <mergeCell ref="L727:L729"/>
    <mergeCell ref="M727:M729"/>
    <mergeCell ref="N727:N729"/>
    <mergeCell ref="O727:O729"/>
    <mergeCell ref="P727:P729"/>
    <mergeCell ref="S727:S729"/>
    <mergeCell ref="S723:S724"/>
    <mergeCell ref="T723:T724"/>
    <mergeCell ref="U723:U724"/>
    <mergeCell ref="V723:V724"/>
    <mergeCell ref="A725:A726"/>
    <mergeCell ref="B725:B726"/>
    <mergeCell ref="C725:C726"/>
    <mergeCell ref="D725:D726"/>
    <mergeCell ref="E725:E726"/>
    <mergeCell ref="F725:F726"/>
    <mergeCell ref="G725:G726"/>
    <mergeCell ref="H725:H726"/>
    <mergeCell ref="I725:I726"/>
    <mergeCell ref="J725:J726"/>
    <mergeCell ref="K725:K726"/>
    <mergeCell ref="L725:L726"/>
    <mergeCell ref="M725:M726"/>
    <mergeCell ref="N725:N726"/>
    <mergeCell ref="O725:O726"/>
    <mergeCell ref="P725:P726"/>
    <mergeCell ref="S725:S726"/>
    <mergeCell ref="T725:T726"/>
    <mergeCell ref="U725:U726"/>
    <mergeCell ref="V725:V726"/>
    <mergeCell ref="A720:A722"/>
    <mergeCell ref="B720:B722"/>
    <mergeCell ref="C720:C722"/>
    <mergeCell ref="D720:D722"/>
    <mergeCell ref="E720:E722"/>
    <mergeCell ref="F720:F722"/>
    <mergeCell ref="G720:G722"/>
    <mergeCell ref="H720:H722"/>
    <mergeCell ref="I720:I722"/>
    <mergeCell ref="J720:J722"/>
    <mergeCell ref="K720:K722"/>
    <mergeCell ref="L720:L722"/>
    <mergeCell ref="S720:S722"/>
    <mergeCell ref="T720:T722"/>
    <mergeCell ref="U720:U722"/>
    <mergeCell ref="V720:V722"/>
    <mergeCell ref="A723:A724"/>
    <mergeCell ref="B723:B724"/>
    <mergeCell ref="C723:C724"/>
    <mergeCell ref="D723:D724"/>
    <mergeCell ref="E723:E724"/>
    <mergeCell ref="F723:F724"/>
    <mergeCell ref="G723:G724"/>
    <mergeCell ref="H723:H724"/>
    <mergeCell ref="I723:I724"/>
    <mergeCell ref="J723:J724"/>
    <mergeCell ref="K723:K724"/>
    <mergeCell ref="L723:L724"/>
    <mergeCell ref="M723:M724"/>
    <mergeCell ref="N723:N724"/>
    <mergeCell ref="O723:O724"/>
    <mergeCell ref="P723:P724"/>
    <mergeCell ref="A711:A712"/>
    <mergeCell ref="B711:B712"/>
    <mergeCell ref="C711:C712"/>
    <mergeCell ref="D711:D712"/>
    <mergeCell ref="E711:E712"/>
    <mergeCell ref="F711:F712"/>
    <mergeCell ref="G711:G712"/>
    <mergeCell ref="H711:H712"/>
    <mergeCell ref="I711:I712"/>
    <mergeCell ref="J711:J712"/>
    <mergeCell ref="K711:K712"/>
    <mergeCell ref="L711:L712"/>
    <mergeCell ref="S711:S712"/>
    <mergeCell ref="T711:T712"/>
    <mergeCell ref="U711:U712"/>
    <mergeCell ref="V711:V712"/>
    <mergeCell ref="A713:A719"/>
    <mergeCell ref="B713:B719"/>
    <mergeCell ref="C713:C719"/>
    <mergeCell ref="D713:D719"/>
    <mergeCell ref="E713:E719"/>
    <mergeCell ref="F713:F719"/>
    <mergeCell ref="G713:G719"/>
    <mergeCell ref="H713:H719"/>
    <mergeCell ref="I713:I719"/>
    <mergeCell ref="J713:J719"/>
    <mergeCell ref="K713:K719"/>
    <mergeCell ref="L713:L719"/>
    <mergeCell ref="S713:S719"/>
    <mergeCell ref="T713:T719"/>
    <mergeCell ref="U713:U719"/>
    <mergeCell ref="V713:V719"/>
    <mergeCell ref="S707:S708"/>
    <mergeCell ref="T707:T708"/>
    <mergeCell ref="U707:U708"/>
    <mergeCell ref="V707:V708"/>
    <mergeCell ref="A709:A710"/>
    <mergeCell ref="B709:B710"/>
    <mergeCell ref="C709:C710"/>
    <mergeCell ref="D709:D710"/>
    <mergeCell ref="E709:E710"/>
    <mergeCell ref="F709:F710"/>
    <mergeCell ref="G709:G710"/>
    <mergeCell ref="H709:H710"/>
    <mergeCell ref="I709:I710"/>
    <mergeCell ref="J709:J710"/>
    <mergeCell ref="K709:K710"/>
    <mergeCell ref="L709:L710"/>
    <mergeCell ref="M709:M710"/>
    <mergeCell ref="N709:N710"/>
    <mergeCell ref="O709:O710"/>
    <mergeCell ref="P709:P710"/>
    <mergeCell ref="S709:S710"/>
    <mergeCell ref="T709:T710"/>
    <mergeCell ref="U709:U710"/>
    <mergeCell ref="V709:V710"/>
    <mergeCell ref="A705:A706"/>
    <mergeCell ref="B705:B706"/>
    <mergeCell ref="C705:C706"/>
    <mergeCell ref="D705:D706"/>
    <mergeCell ref="E705:E706"/>
    <mergeCell ref="F705:F706"/>
    <mergeCell ref="G705:G706"/>
    <mergeCell ref="H705:H706"/>
    <mergeCell ref="I705:I706"/>
    <mergeCell ref="J705:J706"/>
    <mergeCell ref="K705:K706"/>
    <mergeCell ref="L705:L706"/>
    <mergeCell ref="S705:S706"/>
    <mergeCell ref="T705:T706"/>
    <mergeCell ref="U705:U706"/>
    <mergeCell ref="V705:V706"/>
    <mergeCell ref="A707:A708"/>
    <mergeCell ref="B707:B708"/>
    <mergeCell ref="C707:C708"/>
    <mergeCell ref="D707:D708"/>
    <mergeCell ref="E707:E708"/>
    <mergeCell ref="F707:F708"/>
    <mergeCell ref="G707:G708"/>
    <mergeCell ref="H707:H708"/>
    <mergeCell ref="I707:I708"/>
    <mergeCell ref="J707:J708"/>
    <mergeCell ref="K707:K708"/>
    <mergeCell ref="L707:L708"/>
    <mergeCell ref="M707:M708"/>
    <mergeCell ref="N707:N708"/>
    <mergeCell ref="O707:O708"/>
    <mergeCell ref="P707:P708"/>
    <mergeCell ref="T693:T700"/>
    <mergeCell ref="U693:U700"/>
    <mergeCell ref="V693:V700"/>
    <mergeCell ref="A701:A703"/>
    <mergeCell ref="B701:B703"/>
    <mergeCell ref="C701:C703"/>
    <mergeCell ref="D701:D703"/>
    <mergeCell ref="E701:E703"/>
    <mergeCell ref="F701:F703"/>
    <mergeCell ref="G701:G703"/>
    <mergeCell ref="H701:H703"/>
    <mergeCell ref="I701:I703"/>
    <mergeCell ref="J701:J703"/>
    <mergeCell ref="K701:K703"/>
    <mergeCell ref="L701:L703"/>
    <mergeCell ref="M701:M702"/>
    <mergeCell ref="N701:N702"/>
    <mergeCell ref="O701:O702"/>
    <mergeCell ref="P701:P702"/>
    <mergeCell ref="S701:S703"/>
    <mergeCell ref="T701:T703"/>
    <mergeCell ref="U701:U703"/>
    <mergeCell ref="V701:V703"/>
    <mergeCell ref="A693:A700"/>
    <mergeCell ref="B693:B700"/>
    <mergeCell ref="C693:C700"/>
    <mergeCell ref="D693:D700"/>
    <mergeCell ref="E693:E700"/>
    <mergeCell ref="F693:F700"/>
    <mergeCell ref="G693:G700"/>
    <mergeCell ref="H693:H700"/>
    <mergeCell ref="I693:I700"/>
    <mergeCell ref="J693:J700"/>
    <mergeCell ref="K693:K700"/>
    <mergeCell ref="L693:L700"/>
    <mergeCell ref="M693:M700"/>
    <mergeCell ref="N693:N700"/>
    <mergeCell ref="O693:O700"/>
    <mergeCell ref="P693:P700"/>
    <mergeCell ref="S693:S700"/>
    <mergeCell ref="T669:T671"/>
    <mergeCell ref="U669:U671"/>
    <mergeCell ref="V669:V671"/>
    <mergeCell ref="A675:A692"/>
    <mergeCell ref="B675:B692"/>
    <mergeCell ref="C675:C692"/>
    <mergeCell ref="D675:D692"/>
    <mergeCell ref="E675:E692"/>
    <mergeCell ref="F675:F692"/>
    <mergeCell ref="G675:G692"/>
    <mergeCell ref="H675:H692"/>
    <mergeCell ref="I675:I692"/>
    <mergeCell ref="J675:J692"/>
    <mergeCell ref="K675:K692"/>
    <mergeCell ref="L675:L692"/>
    <mergeCell ref="M675:M684"/>
    <mergeCell ref="N675:N684"/>
    <mergeCell ref="M685:M692"/>
    <mergeCell ref="N685:N692"/>
    <mergeCell ref="O675:O684"/>
    <mergeCell ref="P675:P684"/>
    <mergeCell ref="S675:S692"/>
    <mergeCell ref="T675:T692"/>
    <mergeCell ref="U675:U692"/>
    <mergeCell ref="V675:V692"/>
    <mergeCell ref="O685:O692"/>
    <mergeCell ref="P685:P692"/>
    <mergeCell ref="A669:A671"/>
    <mergeCell ref="B669:B671"/>
    <mergeCell ref="C669:C671"/>
    <mergeCell ref="D669:D671"/>
    <mergeCell ref="E669:E671"/>
    <mergeCell ref="F669:F671"/>
    <mergeCell ref="G669:G671"/>
    <mergeCell ref="H669:H671"/>
    <mergeCell ref="I669:I671"/>
    <mergeCell ref="J669:J671"/>
    <mergeCell ref="K669:K671"/>
    <mergeCell ref="L669:L671"/>
    <mergeCell ref="M669:M671"/>
    <mergeCell ref="N669:N671"/>
    <mergeCell ref="O669:O671"/>
    <mergeCell ref="P669:P671"/>
    <mergeCell ref="S669:S671"/>
    <mergeCell ref="S661:S663"/>
    <mergeCell ref="T661:T663"/>
    <mergeCell ref="U661:U663"/>
    <mergeCell ref="V661:V663"/>
    <mergeCell ref="A666:A667"/>
    <mergeCell ref="B666:B667"/>
    <mergeCell ref="C666:C667"/>
    <mergeCell ref="D666:D667"/>
    <mergeCell ref="E666:E667"/>
    <mergeCell ref="F666:F667"/>
    <mergeCell ref="G666:G667"/>
    <mergeCell ref="H666:H667"/>
    <mergeCell ref="I666:I667"/>
    <mergeCell ref="J666:J667"/>
    <mergeCell ref="K666:K667"/>
    <mergeCell ref="L666:L667"/>
    <mergeCell ref="M666:M667"/>
    <mergeCell ref="N666:N667"/>
    <mergeCell ref="O666:O667"/>
    <mergeCell ref="P666:P667"/>
    <mergeCell ref="S666:S667"/>
    <mergeCell ref="T666:T667"/>
    <mergeCell ref="U666:U667"/>
    <mergeCell ref="V666:V667"/>
    <mergeCell ref="N655:N658"/>
    <mergeCell ref="O655:O658"/>
    <mergeCell ref="P655:P658"/>
    <mergeCell ref="A661:A663"/>
    <mergeCell ref="B661:B663"/>
    <mergeCell ref="C661:C663"/>
    <mergeCell ref="D661:D663"/>
    <mergeCell ref="E661:E663"/>
    <mergeCell ref="F661:F663"/>
    <mergeCell ref="G661:G663"/>
    <mergeCell ref="H661:H663"/>
    <mergeCell ref="I661:I663"/>
    <mergeCell ref="J661:J663"/>
    <mergeCell ref="K661:K663"/>
    <mergeCell ref="L661:L663"/>
    <mergeCell ref="M661:M662"/>
    <mergeCell ref="N661:N662"/>
    <mergeCell ref="O661:O662"/>
    <mergeCell ref="P661:P662"/>
    <mergeCell ref="P642:P644"/>
    <mergeCell ref="S642:S648"/>
    <mergeCell ref="T642:T648"/>
    <mergeCell ref="U642:U648"/>
    <mergeCell ref="V642:V648"/>
    <mergeCell ref="O645:O648"/>
    <mergeCell ref="P645:P648"/>
    <mergeCell ref="A650:A658"/>
    <mergeCell ref="B650:B658"/>
    <mergeCell ref="C650:C658"/>
    <mergeCell ref="D650:D658"/>
    <mergeCell ref="E650:E658"/>
    <mergeCell ref="F650:F658"/>
    <mergeCell ref="G650:G658"/>
    <mergeCell ref="H650:H658"/>
    <mergeCell ref="I650:I658"/>
    <mergeCell ref="J650:J658"/>
    <mergeCell ref="K650:K658"/>
    <mergeCell ref="L650:L658"/>
    <mergeCell ref="S650:S658"/>
    <mergeCell ref="T650:T658"/>
    <mergeCell ref="U650:U658"/>
    <mergeCell ref="V650:V658"/>
    <mergeCell ref="M651:M652"/>
    <mergeCell ref="N651:N652"/>
    <mergeCell ref="O651:O652"/>
    <mergeCell ref="P651:P652"/>
    <mergeCell ref="M653:M654"/>
    <mergeCell ref="N653:N654"/>
    <mergeCell ref="O653:O654"/>
    <mergeCell ref="P653:P654"/>
    <mergeCell ref="M655:M658"/>
    <mergeCell ref="A642:A648"/>
    <mergeCell ref="B642:B648"/>
    <mergeCell ref="C642:C648"/>
    <mergeCell ref="D642:D648"/>
    <mergeCell ref="E642:E648"/>
    <mergeCell ref="F642:F648"/>
    <mergeCell ref="G642:G648"/>
    <mergeCell ref="H642:H648"/>
    <mergeCell ref="I642:I648"/>
    <mergeCell ref="J642:J648"/>
    <mergeCell ref="K642:K648"/>
    <mergeCell ref="L642:L648"/>
    <mergeCell ref="M642:M644"/>
    <mergeCell ref="N642:N644"/>
    <mergeCell ref="M645:M648"/>
    <mergeCell ref="N645:N648"/>
    <mergeCell ref="O642:O644"/>
    <mergeCell ref="T620:T635"/>
    <mergeCell ref="U620:U635"/>
    <mergeCell ref="V620:V635"/>
    <mergeCell ref="M622:M624"/>
    <mergeCell ref="N622:N624"/>
    <mergeCell ref="O622:O624"/>
    <mergeCell ref="P622:P624"/>
    <mergeCell ref="M625:M626"/>
    <mergeCell ref="N625:N626"/>
    <mergeCell ref="O625:O626"/>
    <mergeCell ref="P625:P626"/>
    <mergeCell ref="A636:A641"/>
    <mergeCell ref="B636:B641"/>
    <mergeCell ref="C636:C641"/>
    <mergeCell ref="D636:D641"/>
    <mergeCell ref="E636:E641"/>
    <mergeCell ref="F636:F641"/>
    <mergeCell ref="G636:G641"/>
    <mergeCell ref="H636:H641"/>
    <mergeCell ref="I636:I641"/>
    <mergeCell ref="J636:J641"/>
    <mergeCell ref="K636:K641"/>
    <mergeCell ref="L636:L641"/>
    <mergeCell ref="M636:M641"/>
    <mergeCell ref="N636:N641"/>
    <mergeCell ref="O636:O641"/>
    <mergeCell ref="P636:P641"/>
    <mergeCell ref="S636:S641"/>
    <mergeCell ref="T636:T641"/>
    <mergeCell ref="U636:U641"/>
    <mergeCell ref="V636:V641"/>
    <mergeCell ref="A620:A635"/>
    <mergeCell ref="B620:B635"/>
    <mergeCell ref="C620:C635"/>
    <mergeCell ref="D620:D635"/>
    <mergeCell ref="E620:E635"/>
    <mergeCell ref="F620:F635"/>
    <mergeCell ref="G620:G635"/>
    <mergeCell ref="H620:H635"/>
    <mergeCell ref="I620:I635"/>
    <mergeCell ref="J620:J635"/>
    <mergeCell ref="K620:K635"/>
    <mergeCell ref="L620:L635"/>
    <mergeCell ref="M620:M621"/>
    <mergeCell ref="N620:N621"/>
    <mergeCell ref="O620:O621"/>
    <mergeCell ref="P620:P621"/>
    <mergeCell ref="S620:S635"/>
    <mergeCell ref="A610:A619"/>
    <mergeCell ref="B610:B619"/>
    <mergeCell ref="C610:C619"/>
    <mergeCell ref="D610:D619"/>
    <mergeCell ref="E610:E619"/>
    <mergeCell ref="F610:F619"/>
    <mergeCell ref="G610:G619"/>
    <mergeCell ref="H610:H619"/>
    <mergeCell ref="I610:I619"/>
    <mergeCell ref="J610:J619"/>
    <mergeCell ref="K610:K619"/>
    <mergeCell ref="L610:L619"/>
    <mergeCell ref="S610:S619"/>
    <mergeCell ref="T610:T619"/>
    <mergeCell ref="U610:U619"/>
    <mergeCell ref="V610:V619"/>
    <mergeCell ref="M611:M612"/>
    <mergeCell ref="N611:N612"/>
    <mergeCell ref="O611:O612"/>
    <mergeCell ref="P611:P612"/>
    <mergeCell ref="M613:M614"/>
    <mergeCell ref="N613:N614"/>
    <mergeCell ref="O613:O614"/>
    <mergeCell ref="P613:P614"/>
    <mergeCell ref="M615:M616"/>
    <mergeCell ref="N615:N616"/>
    <mergeCell ref="O615:O616"/>
    <mergeCell ref="P615:P616"/>
    <mergeCell ref="T590:T609"/>
    <mergeCell ref="M596:M597"/>
    <mergeCell ref="N596:N597"/>
    <mergeCell ref="O596:O597"/>
    <mergeCell ref="P596:P597"/>
    <mergeCell ref="U590:U609"/>
    <mergeCell ref="V590:V609"/>
    <mergeCell ref="M592:M593"/>
    <mergeCell ref="N592:N593"/>
    <mergeCell ref="O592:O593"/>
    <mergeCell ref="P592:P593"/>
    <mergeCell ref="M594:M595"/>
    <mergeCell ref="N594:N595"/>
    <mergeCell ref="O594:O595"/>
    <mergeCell ref="P594:P595"/>
    <mergeCell ref="M598:M599"/>
    <mergeCell ref="N598:N599"/>
    <mergeCell ref="O600:O601"/>
    <mergeCell ref="P600:P601"/>
    <mergeCell ref="M602:M603"/>
    <mergeCell ref="N602:N603"/>
    <mergeCell ref="O602:O603"/>
    <mergeCell ref="P602:P603"/>
    <mergeCell ref="M604:M605"/>
    <mergeCell ref="N604:N605"/>
    <mergeCell ref="O604:O605"/>
    <mergeCell ref="P604:P605"/>
    <mergeCell ref="M606:M607"/>
    <mergeCell ref="A590:A609"/>
    <mergeCell ref="B590:B609"/>
    <mergeCell ref="C590:C609"/>
    <mergeCell ref="D590:D609"/>
    <mergeCell ref="E590:E609"/>
    <mergeCell ref="F590:F609"/>
    <mergeCell ref="G590:G609"/>
    <mergeCell ref="H590:H609"/>
    <mergeCell ref="I590:I609"/>
    <mergeCell ref="J590:J609"/>
    <mergeCell ref="K590:K609"/>
    <mergeCell ref="L590:L609"/>
    <mergeCell ref="M590:M591"/>
    <mergeCell ref="N590:N591"/>
    <mergeCell ref="O590:O591"/>
    <mergeCell ref="P590:P591"/>
    <mergeCell ref="U566:U589"/>
    <mergeCell ref="V566:V589"/>
    <mergeCell ref="M568:M569"/>
    <mergeCell ref="N568:N569"/>
    <mergeCell ref="O568:O569"/>
    <mergeCell ref="P568:P569"/>
    <mergeCell ref="M570:M571"/>
    <mergeCell ref="N570:N571"/>
    <mergeCell ref="O570:O571"/>
    <mergeCell ref="P570:P571"/>
    <mergeCell ref="M574:M575"/>
    <mergeCell ref="N574:N575"/>
    <mergeCell ref="O574:O575"/>
    <mergeCell ref="P574:P575"/>
    <mergeCell ref="M576:M577"/>
    <mergeCell ref="N576:N577"/>
    <mergeCell ref="O576:O577"/>
    <mergeCell ref="P576:P577"/>
    <mergeCell ref="M578:M579"/>
    <mergeCell ref="S566:S589"/>
    <mergeCell ref="N582:N583"/>
    <mergeCell ref="O582:O583"/>
    <mergeCell ref="P582:P583"/>
    <mergeCell ref="M584:M585"/>
    <mergeCell ref="N584:N585"/>
    <mergeCell ref="O584:O585"/>
    <mergeCell ref="P584:P585"/>
    <mergeCell ref="M586:M587"/>
    <mergeCell ref="N586:N587"/>
    <mergeCell ref="O586:O587"/>
    <mergeCell ref="P586:P587"/>
    <mergeCell ref="M588:M589"/>
    <mergeCell ref="A566:A589"/>
    <mergeCell ref="B566:B589"/>
    <mergeCell ref="C566:C589"/>
    <mergeCell ref="D566:D589"/>
    <mergeCell ref="E566:E589"/>
    <mergeCell ref="F566:F589"/>
    <mergeCell ref="G566:G589"/>
    <mergeCell ref="H566:H589"/>
    <mergeCell ref="I566:I589"/>
    <mergeCell ref="J566:J589"/>
    <mergeCell ref="K566:K589"/>
    <mergeCell ref="L566:L589"/>
    <mergeCell ref="M566:M567"/>
    <mergeCell ref="N566:N567"/>
    <mergeCell ref="O566:O567"/>
    <mergeCell ref="P566:P567"/>
    <mergeCell ref="S590:S609"/>
    <mergeCell ref="N606:N607"/>
    <mergeCell ref="O606:O607"/>
    <mergeCell ref="P606:P607"/>
    <mergeCell ref="M608:M609"/>
    <mergeCell ref="N608:N609"/>
    <mergeCell ref="O608:O609"/>
    <mergeCell ref="P608:P609"/>
    <mergeCell ref="M572:M573"/>
    <mergeCell ref="N572:N573"/>
    <mergeCell ref="O572:O573"/>
    <mergeCell ref="P572:P573"/>
    <mergeCell ref="O598:O599"/>
    <mergeCell ref="P598:P599"/>
    <mergeCell ref="M600:M601"/>
    <mergeCell ref="N600:N601"/>
    <mergeCell ref="N588:N589"/>
    <mergeCell ref="O588:O589"/>
    <mergeCell ref="P588:P589"/>
    <mergeCell ref="T549:T565"/>
    <mergeCell ref="M556:M557"/>
    <mergeCell ref="N556:N557"/>
    <mergeCell ref="O556:O557"/>
    <mergeCell ref="P556:P557"/>
    <mergeCell ref="N578:N579"/>
    <mergeCell ref="O578:O579"/>
    <mergeCell ref="P578:P579"/>
    <mergeCell ref="M580:M581"/>
    <mergeCell ref="N580:N581"/>
    <mergeCell ref="O580:O581"/>
    <mergeCell ref="P580:P581"/>
    <mergeCell ref="M582:M583"/>
    <mergeCell ref="T566:T589"/>
    <mergeCell ref="U549:U565"/>
    <mergeCell ref="V549:V565"/>
    <mergeCell ref="M551:M553"/>
    <mergeCell ref="N551:N553"/>
    <mergeCell ref="O551:O553"/>
    <mergeCell ref="P551:P553"/>
    <mergeCell ref="M554:M555"/>
    <mergeCell ref="N554:N555"/>
    <mergeCell ref="O554:O555"/>
    <mergeCell ref="P554:P555"/>
    <mergeCell ref="M558:M559"/>
    <mergeCell ref="N558:N559"/>
    <mergeCell ref="O558:O559"/>
    <mergeCell ref="P558:P559"/>
    <mergeCell ref="M560:M561"/>
    <mergeCell ref="N560:N561"/>
    <mergeCell ref="O560:O561"/>
    <mergeCell ref="P560:P561"/>
    <mergeCell ref="M562:M563"/>
    <mergeCell ref="N562:N563"/>
    <mergeCell ref="O562:O563"/>
    <mergeCell ref="P562:P563"/>
    <mergeCell ref="M564:M565"/>
    <mergeCell ref="N564:N565"/>
    <mergeCell ref="O564:O565"/>
    <mergeCell ref="P564:P565"/>
    <mergeCell ref="A549:A565"/>
    <mergeCell ref="B549:B565"/>
    <mergeCell ref="C549:C565"/>
    <mergeCell ref="D549:D565"/>
    <mergeCell ref="E549:E565"/>
    <mergeCell ref="F549:F565"/>
    <mergeCell ref="G549:G565"/>
    <mergeCell ref="H549:H565"/>
    <mergeCell ref="I549:I565"/>
    <mergeCell ref="J549:J565"/>
    <mergeCell ref="K549:K565"/>
    <mergeCell ref="L549:L565"/>
    <mergeCell ref="M549:M550"/>
    <mergeCell ref="N549:N550"/>
    <mergeCell ref="O549:O550"/>
    <mergeCell ref="P549:P550"/>
    <mergeCell ref="S549:S565"/>
    <mergeCell ref="T533:T548"/>
    <mergeCell ref="M539:M541"/>
    <mergeCell ref="N539:N541"/>
    <mergeCell ref="O539:O541"/>
    <mergeCell ref="P539:P541"/>
    <mergeCell ref="U533:U548"/>
    <mergeCell ref="V533:V548"/>
    <mergeCell ref="M535:M536"/>
    <mergeCell ref="N535:N536"/>
    <mergeCell ref="O535:O536"/>
    <mergeCell ref="P535:P536"/>
    <mergeCell ref="M537:M538"/>
    <mergeCell ref="N537:N538"/>
    <mergeCell ref="O537:O538"/>
    <mergeCell ref="P537:P538"/>
    <mergeCell ref="M542:M543"/>
    <mergeCell ref="N542:N543"/>
    <mergeCell ref="O542:O543"/>
    <mergeCell ref="P542:P543"/>
    <mergeCell ref="M544:M545"/>
    <mergeCell ref="N544:N545"/>
    <mergeCell ref="O544:O545"/>
    <mergeCell ref="P544:P545"/>
    <mergeCell ref="M546:M548"/>
    <mergeCell ref="N546:N548"/>
    <mergeCell ref="O546:O548"/>
    <mergeCell ref="P546:P548"/>
    <mergeCell ref="A533:A548"/>
    <mergeCell ref="B533:B548"/>
    <mergeCell ref="C533:C548"/>
    <mergeCell ref="D533:D548"/>
    <mergeCell ref="E533:E548"/>
    <mergeCell ref="F533:F548"/>
    <mergeCell ref="G533:G548"/>
    <mergeCell ref="H533:H548"/>
    <mergeCell ref="I533:I548"/>
    <mergeCell ref="J533:J548"/>
    <mergeCell ref="K533:K548"/>
    <mergeCell ref="L533:L548"/>
    <mergeCell ref="M533:M534"/>
    <mergeCell ref="N533:N534"/>
    <mergeCell ref="O533:O534"/>
    <mergeCell ref="P533:P534"/>
    <mergeCell ref="S533:S548"/>
    <mergeCell ref="T523:T532"/>
    <mergeCell ref="M529:M530"/>
    <mergeCell ref="N529:N530"/>
    <mergeCell ref="O529:O530"/>
    <mergeCell ref="P529:P530"/>
    <mergeCell ref="U523:U532"/>
    <mergeCell ref="V523:V532"/>
    <mergeCell ref="M525:M526"/>
    <mergeCell ref="N525:N526"/>
    <mergeCell ref="O525:O526"/>
    <mergeCell ref="P525:P526"/>
    <mergeCell ref="M527:M528"/>
    <mergeCell ref="N527:N528"/>
    <mergeCell ref="O527:O528"/>
    <mergeCell ref="P527:P528"/>
    <mergeCell ref="M531:M532"/>
    <mergeCell ref="N531:N532"/>
    <mergeCell ref="O531:O532"/>
    <mergeCell ref="P531:P532"/>
    <mergeCell ref="A523:A532"/>
    <mergeCell ref="B523:B532"/>
    <mergeCell ref="C523:C532"/>
    <mergeCell ref="D523:D532"/>
    <mergeCell ref="E523:E532"/>
    <mergeCell ref="F523:F532"/>
    <mergeCell ref="G523:G532"/>
    <mergeCell ref="H523:H532"/>
    <mergeCell ref="I523:I532"/>
    <mergeCell ref="J523:J532"/>
    <mergeCell ref="K523:K532"/>
    <mergeCell ref="L523:L532"/>
    <mergeCell ref="M523:M524"/>
    <mergeCell ref="N523:N524"/>
    <mergeCell ref="O523:O524"/>
    <mergeCell ref="P523:P524"/>
    <mergeCell ref="S523:S532"/>
    <mergeCell ref="T513:T522"/>
    <mergeCell ref="M519:M520"/>
    <mergeCell ref="N519:N520"/>
    <mergeCell ref="O519:O520"/>
    <mergeCell ref="P519:P520"/>
    <mergeCell ref="U513:U522"/>
    <mergeCell ref="V513:V522"/>
    <mergeCell ref="M515:M516"/>
    <mergeCell ref="N515:N516"/>
    <mergeCell ref="O515:O516"/>
    <mergeCell ref="P515:P516"/>
    <mergeCell ref="M517:M518"/>
    <mergeCell ref="N517:N518"/>
    <mergeCell ref="O517:O518"/>
    <mergeCell ref="P517:P518"/>
    <mergeCell ref="M521:M522"/>
    <mergeCell ref="N521:N522"/>
    <mergeCell ref="O521:O522"/>
    <mergeCell ref="P521:P522"/>
    <mergeCell ref="A513:A522"/>
    <mergeCell ref="B513:B522"/>
    <mergeCell ref="C513:C522"/>
    <mergeCell ref="D513:D522"/>
    <mergeCell ref="E513:E522"/>
    <mergeCell ref="F513:F522"/>
    <mergeCell ref="G513:G522"/>
    <mergeCell ref="H513:H522"/>
    <mergeCell ref="I513:I522"/>
    <mergeCell ref="J513:J522"/>
    <mergeCell ref="K513:K522"/>
    <mergeCell ref="L513:L522"/>
    <mergeCell ref="M513:M514"/>
    <mergeCell ref="N513:N514"/>
    <mergeCell ref="O513:O514"/>
    <mergeCell ref="P513:P514"/>
    <mergeCell ref="S513:S522"/>
    <mergeCell ref="S500:S507"/>
    <mergeCell ref="T500:T507"/>
    <mergeCell ref="U500:U507"/>
    <mergeCell ref="V500:V507"/>
    <mergeCell ref="A508:A512"/>
    <mergeCell ref="B508:B512"/>
    <mergeCell ref="C508:C512"/>
    <mergeCell ref="D508:D512"/>
    <mergeCell ref="E508:E512"/>
    <mergeCell ref="F508:F512"/>
    <mergeCell ref="G508:G512"/>
    <mergeCell ref="H508:H512"/>
    <mergeCell ref="I508:I512"/>
    <mergeCell ref="J508:J512"/>
    <mergeCell ref="K508:K512"/>
    <mergeCell ref="L508:L512"/>
    <mergeCell ref="M508:M510"/>
    <mergeCell ref="N508:N510"/>
    <mergeCell ref="M511:M512"/>
    <mergeCell ref="N511:N512"/>
    <mergeCell ref="O508:O510"/>
    <mergeCell ref="P508:P510"/>
    <mergeCell ref="S508:S512"/>
    <mergeCell ref="T508:T512"/>
    <mergeCell ref="U508:U512"/>
    <mergeCell ref="V508:V512"/>
    <mergeCell ref="O511:O512"/>
    <mergeCell ref="P511:P512"/>
    <mergeCell ref="M497:M499"/>
    <mergeCell ref="N497:N499"/>
    <mergeCell ref="O497:O499"/>
    <mergeCell ref="P497:P499"/>
    <mergeCell ref="M489:M496"/>
    <mergeCell ref="N489:N496"/>
    <mergeCell ref="O489:O496"/>
    <mergeCell ref="P489:P496"/>
    <mergeCell ref="A500:A507"/>
    <mergeCell ref="B500:B507"/>
    <mergeCell ref="C500:C507"/>
    <mergeCell ref="D500:D507"/>
    <mergeCell ref="E500:E507"/>
    <mergeCell ref="F500:F507"/>
    <mergeCell ref="G500:G507"/>
    <mergeCell ref="H500:H507"/>
    <mergeCell ref="I500:I507"/>
    <mergeCell ref="J500:J507"/>
    <mergeCell ref="K500:K507"/>
    <mergeCell ref="L500:L507"/>
    <mergeCell ref="M500:M507"/>
    <mergeCell ref="N500:N507"/>
    <mergeCell ref="O500:O507"/>
    <mergeCell ref="P500:P507"/>
    <mergeCell ref="A486:A488"/>
    <mergeCell ref="B486:B488"/>
    <mergeCell ref="C486:C488"/>
    <mergeCell ref="D486:D488"/>
    <mergeCell ref="E486:E488"/>
    <mergeCell ref="F486:F488"/>
    <mergeCell ref="G486:G488"/>
    <mergeCell ref="H486:H488"/>
    <mergeCell ref="I486:I488"/>
    <mergeCell ref="J486:J488"/>
    <mergeCell ref="K486:K488"/>
    <mergeCell ref="L486:L488"/>
    <mergeCell ref="S486:S488"/>
    <mergeCell ref="T486:T488"/>
    <mergeCell ref="U486:U488"/>
    <mergeCell ref="V486:V488"/>
    <mergeCell ref="A489:A499"/>
    <mergeCell ref="B489:B499"/>
    <mergeCell ref="C489:C499"/>
    <mergeCell ref="D489:D499"/>
    <mergeCell ref="E489:E499"/>
    <mergeCell ref="F489:F499"/>
    <mergeCell ref="S489:S499"/>
    <mergeCell ref="T489:T499"/>
    <mergeCell ref="G489:G499"/>
    <mergeCell ref="H489:H499"/>
    <mergeCell ref="I489:I499"/>
    <mergeCell ref="J489:J499"/>
    <mergeCell ref="K489:K499"/>
    <mergeCell ref="L489:L499"/>
    <mergeCell ref="U489:U499"/>
    <mergeCell ref="V489:V499"/>
    <mergeCell ref="S481:S483"/>
    <mergeCell ref="T481:T483"/>
    <mergeCell ref="U481:U483"/>
    <mergeCell ref="V481:V483"/>
    <mergeCell ref="A484:A485"/>
    <mergeCell ref="B484:B485"/>
    <mergeCell ref="C484:C485"/>
    <mergeCell ref="D484:D485"/>
    <mergeCell ref="E484:E485"/>
    <mergeCell ref="F484:F485"/>
    <mergeCell ref="G484:G485"/>
    <mergeCell ref="H484:H485"/>
    <mergeCell ref="I484:I485"/>
    <mergeCell ref="J484:J485"/>
    <mergeCell ref="K484:K485"/>
    <mergeCell ref="L484:L485"/>
    <mergeCell ref="S484:S485"/>
    <mergeCell ref="T484:T485"/>
    <mergeCell ref="U484:U485"/>
    <mergeCell ref="V484:V485"/>
    <mergeCell ref="M478:M480"/>
    <mergeCell ref="N478:N480"/>
    <mergeCell ref="O478:O480"/>
    <mergeCell ref="P478:P480"/>
    <mergeCell ref="M475:M477"/>
    <mergeCell ref="N475:N477"/>
    <mergeCell ref="O475:O477"/>
    <mergeCell ref="P475:P477"/>
    <mergeCell ref="A481:A483"/>
    <mergeCell ref="B481:B483"/>
    <mergeCell ref="C481:C483"/>
    <mergeCell ref="D481:D483"/>
    <mergeCell ref="E481:E483"/>
    <mergeCell ref="F481:F483"/>
    <mergeCell ref="G481:G483"/>
    <mergeCell ref="H481:H483"/>
    <mergeCell ref="I481:I483"/>
    <mergeCell ref="J481:J483"/>
    <mergeCell ref="K481:K483"/>
    <mergeCell ref="L481:L483"/>
    <mergeCell ref="M461:M464"/>
    <mergeCell ref="N461:N464"/>
    <mergeCell ref="O461:O464"/>
    <mergeCell ref="P461:P464"/>
    <mergeCell ref="S461:S474"/>
    <mergeCell ref="T461:T474"/>
    <mergeCell ref="U461:U474"/>
    <mergeCell ref="V461:V474"/>
    <mergeCell ref="M465:M467"/>
    <mergeCell ref="N465:N467"/>
    <mergeCell ref="O465:O467"/>
    <mergeCell ref="P465:P467"/>
    <mergeCell ref="M468:M474"/>
    <mergeCell ref="N468:N474"/>
    <mergeCell ref="O468:O474"/>
    <mergeCell ref="P468:P474"/>
    <mergeCell ref="A475:A480"/>
    <mergeCell ref="B475:B480"/>
    <mergeCell ref="C475:C480"/>
    <mergeCell ref="D475:D480"/>
    <mergeCell ref="E475:E480"/>
    <mergeCell ref="F475:F480"/>
    <mergeCell ref="S475:S480"/>
    <mergeCell ref="T475:T480"/>
    <mergeCell ref="G475:G480"/>
    <mergeCell ref="H475:H480"/>
    <mergeCell ref="I475:I480"/>
    <mergeCell ref="J475:J480"/>
    <mergeCell ref="K475:K480"/>
    <mergeCell ref="L475:L480"/>
    <mergeCell ref="U475:U480"/>
    <mergeCell ref="V475:V480"/>
    <mergeCell ref="A442:A448"/>
    <mergeCell ref="B442:B448"/>
    <mergeCell ref="C442:C448"/>
    <mergeCell ref="D442:D448"/>
    <mergeCell ref="E442:E448"/>
    <mergeCell ref="A461:A474"/>
    <mergeCell ref="B461:B474"/>
    <mergeCell ref="C461:C474"/>
    <mergeCell ref="D461:D474"/>
    <mergeCell ref="E461:E474"/>
    <mergeCell ref="F461:F474"/>
    <mergeCell ref="G461:G474"/>
    <mergeCell ref="H461:H474"/>
    <mergeCell ref="I461:I474"/>
    <mergeCell ref="J461:J474"/>
    <mergeCell ref="K461:K474"/>
    <mergeCell ref="L461:L474"/>
    <mergeCell ref="A449:A460"/>
    <mergeCell ref="B449:B460"/>
    <mergeCell ref="C449:C460"/>
    <mergeCell ref="D449:D460"/>
    <mergeCell ref="E449:E460"/>
    <mergeCell ref="F449:F460"/>
    <mergeCell ref="F442:F448"/>
    <mergeCell ref="G442:G448"/>
    <mergeCell ref="H442:H448"/>
    <mergeCell ref="I442:I448"/>
    <mergeCell ref="J442:J448"/>
    <mergeCell ref="K442:K448"/>
    <mergeCell ref="L442:L448"/>
    <mergeCell ref="S449:S460"/>
    <mergeCell ref="T449:T460"/>
    <mergeCell ref="G449:G460"/>
    <mergeCell ref="H449:H460"/>
    <mergeCell ref="I449:I460"/>
    <mergeCell ref="J449:J460"/>
    <mergeCell ref="K449:K460"/>
    <mergeCell ref="L449:L460"/>
    <mergeCell ref="U449:U460"/>
    <mergeCell ref="V449:V460"/>
    <mergeCell ref="M456:M460"/>
    <mergeCell ref="N456:N460"/>
    <mergeCell ref="O456:O460"/>
    <mergeCell ref="P456:P460"/>
    <mergeCell ref="M449:M455"/>
    <mergeCell ref="N449:N455"/>
    <mergeCell ref="O449:O455"/>
    <mergeCell ref="P449:P455"/>
    <mergeCell ref="M442:M448"/>
    <mergeCell ref="N442:N448"/>
    <mergeCell ref="O442:O448"/>
    <mergeCell ref="P442:P448"/>
    <mergeCell ref="S442:S448"/>
    <mergeCell ref="T416:T432"/>
    <mergeCell ref="U416:U432"/>
    <mergeCell ref="V416:V432"/>
    <mergeCell ref="M418:M419"/>
    <mergeCell ref="N418:N419"/>
    <mergeCell ref="O418:O419"/>
    <mergeCell ref="P418:P419"/>
    <mergeCell ref="M420:M432"/>
    <mergeCell ref="N420:N432"/>
    <mergeCell ref="O420:O432"/>
    <mergeCell ref="P420:P432"/>
    <mergeCell ref="T433:T441"/>
    <mergeCell ref="U433:U441"/>
    <mergeCell ref="V433:V441"/>
    <mergeCell ref="T442:T448"/>
    <mergeCell ref="U442:U448"/>
    <mergeCell ref="V442:V448"/>
    <mergeCell ref="A433:A441"/>
    <mergeCell ref="B433:B441"/>
    <mergeCell ref="C433:C441"/>
    <mergeCell ref="D433:D441"/>
    <mergeCell ref="E433:E441"/>
    <mergeCell ref="F433:F441"/>
    <mergeCell ref="G433:G441"/>
    <mergeCell ref="H433:H441"/>
    <mergeCell ref="I433:I441"/>
    <mergeCell ref="J433:J441"/>
    <mergeCell ref="K433:K441"/>
    <mergeCell ref="L433:L441"/>
    <mergeCell ref="M433:M441"/>
    <mergeCell ref="N433:N441"/>
    <mergeCell ref="O433:O441"/>
    <mergeCell ref="P433:P441"/>
    <mergeCell ref="S433:S441"/>
    <mergeCell ref="A416:A432"/>
    <mergeCell ref="B416:B432"/>
    <mergeCell ref="C416:C432"/>
    <mergeCell ref="D416:D432"/>
    <mergeCell ref="E416:E432"/>
    <mergeCell ref="F416:F432"/>
    <mergeCell ref="G416:G432"/>
    <mergeCell ref="H416:H432"/>
    <mergeCell ref="I416:I432"/>
    <mergeCell ref="J416:J432"/>
    <mergeCell ref="K416:K432"/>
    <mergeCell ref="L416:L432"/>
    <mergeCell ref="M416:M417"/>
    <mergeCell ref="N416:N417"/>
    <mergeCell ref="O416:O417"/>
    <mergeCell ref="P416:P417"/>
    <mergeCell ref="S416:S432"/>
    <mergeCell ref="A403:A415"/>
    <mergeCell ref="B403:B415"/>
    <mergeCell ref="C403:C415"/>
    <mergeCell ref="D403:D415"/>
    <mergeCell ref="E403:E415"/>
    <mergeCell ref="F403:F415"/>
    <mergeCell ref="S403:S415"/>
    <mergeCell ref="T403:T415"/>
    <mergeCell ref="G403:G415"/>
    <mergeCell ref="H403:H415"/>
    <mergeCell ref="I403:I415"/>
    <mergeCell ref="J403:J415"/>
    <mergeCell ref="K403:K415"/>
    <mergeCell ref="L403:L415"/>
    <mergeCell ref="U403:U415"/>
    <mergeCell ref="V403:V415"/>
    <mergeCell ref="M411:M415"/>
    <mergeCell ref="N411:N415"/>
    <mergeCell ref="O411:O415"/>
    <mergeCell ref="P411:P415"/>
    <mergeCell ref="M403:M410"/>
    <mergeCell ref="N403:N410"/>
    <mergeCell ref="O403:O410"/>
    <mergeCell ref="P403:P410"/>
    <mergeCell ref="U385:U389"/>
    <mergeCell ref="V385:V389"/>
    <mergeCell ref="A390:A402"/>
    <mergeCell ref="B390:B402"/>
    <mergeCell ref="C390:C402"/>
    <mergeCell ref="D390:D402"/>
    <mergeCell ref="E390:E402"/>
    <mergeCell ref="F390:F402"/>
    <mergeCell ref="G390:G402"/>
    <mergeCell ref="H390:H402"/>
    <mergeCell ref="I390:I402"/>
    <mergeCell ref="J390:J402"/>
    <mergeCell ref="K390:K402"/>
    <mergeCell ref="L390:L402"/>
    <mergeCell ref="M390:M395"/>
    <mergeCell ref="N390:N395"/>
    <mergeCell ref="M396:M399"/>
    <mergeCell ref="N396:N399"/>
    <mergeCell ref="M400:M402"/>
    <mergeCell ref="N400:N402"/>
    <mergeCell ref="O390:O395"/>
    <mergeCell ref="P390:P395"/>
    <mergeCell ref="S390:S402"/>
    <mergeCell ref="T390:T402"/>
    <mergeCell ref="U390:U402"/>
    <mergeCell ref="V390:V402"/>
    <mergeCell ref="O396:O399"/>
    <mergeCell ref="P396:P399"/>
    <mergeCell ref="O400:O402"/>
    <mergeCell ref="P400:P402"/>
    <mergeCell ref="A385:A389"/>
    <mergeCell ref="B385:B389"/>
    <mergeCell ref="C385:C389"/>
    <mergeCell ref="D385:D389"/>
    <mergeCell ref="E385:E389"/>
    <mergeCell ref="F385:F389"/>
    <mergeCell ref="G385:G389"/>
    <mergeCell ref="H385:H389"/>
    <mergeCell ref="I385:I389"/>
    <mergeCell ref="J385:J389"/>
    <mergeCell ref="K385:K389"/>
    <mergeCell ref="L385:L389"/>
    <mergeCell ref="M385:M389"/>
    <mergeCell ref="N385:N389"/>
    <mergeCell ref="O385:O389"/>
    <mergeCell ref="P385:P389"/>
    <mergeCell ref="S385:S389"/>
    <mergeCell ref="T374:T379"/>
    <mergeCell ref="K374:K379"/>
    <mergeCell ref="L374:L379"/>
    <mergeCell ref="M374:M379"/>
    <mergeCell ref="N374:N379"/>
    <mergeCell ref="O374:O379"/>
    <mergeCell ref="P374:P379"/>
    <mergeCell ref="S374:S379"/>
    <mergeCell ref="T385:T389"/>
    <mergeCell ref="U374:U379"/>
    <mergeCell ref="V374:V379"/>
    <mergeCell ref="A380:A384"/>
    <mergeCell ref="B380:B384"/>
    <mergeCell ref="C380:C384"/>
    <mergeCell ref="D380:D384"/>
    <mergeCell ref="E380:E384"/>
    <mergeCell ref="F380:F384"/>
    <mergeCell ref="G380:G384"/>
    <mergeCell ref="H380:H384"/>
    <mergeCell ref="I380:I384"/>
    <mergeCell ref="J380:J384"/>
    <mergeCell ref="K380:K384"/>
    <mergeCell ref="L380:L384"/>
    <mergeCell ref="M380:M384"/>
    <mergeCell ref="N380:N384"/>
    <mergeCell ref="O380:O384"/>
    <mergeCell ref="P380:P384"/>
    <mergeCell ref="S380:S384"/>
    <mergeCell ref="T380:T384"/>
    <mergeCell ref="U380:U384"/>
    <mergeCell ref="V380:V384"/>
    <mergeCell ref="A374:A379"/>
    <mergeCell ref="B374:B379"/>
    <mergeCell ref="C374:C379"/>
    <mergeCell ref="D374:D379"/>
    <mergeCell ref="E374:E379"/>
    <mergeCell ref="F374:F379"/>
    <mergeCell ref="G374:G379"/>
    <mergeCell ref="H374:H379"/>
    <mergeCell ref="I374:I379"/>
    <mergeCell ref="J374:J379"/>
    <mergeCell ref="A366:A373"/>
    <mergeCell ref="B366:B373"/>
    <mergeCell ref="C366:C373"/>
    <mergeCell ref="D366:D373"/>
    <mergeCell ref="E366:E373"/>
    <mergeCell ref="F366:F373"/>
    <mergeCell ref="S366:S373"/>
    <mergeCell ref="T366:T373"/>
    <mergeCell ref="G366:G373"/>
    <mergeCell ref="H366:H373"/>
    <mergeCell ref="I366:I373"/>
    <mergeCell ref="J366:J373"/>
    <mergeCell ref="K366:K373"/>
    <mergeCell ref="L366:L373"/>
    <mergeCell ref="U366:U373"/>
    <mergeCell ref="V366:V373"/>
    <mergeCell ref="M369:M373"/>
    <mergeCell ref="N369:N373"/>
    <mergeCell ref="O369:O373"/>
    <mergeCell ref="P369:P373"/>
    <mergeCell ref="M366:M368"/>
    <mergeCell ref="N366:N368"/>
    <mergeCell ref="O366:O368"/>
    <mergeCell ref="P366:P368"/>
    <mergeCell ref="A356:A365"/>
    <mergeCell ref="B356:B365"/>
    <mergeCell ref="C356:C365"/>
    <mergeCell ref="D356:D365"/>
    <mergeCell ref="E356:E365"/>
    <mergeCell ref="F356:F365"/>
    <mergeCell ref="S356:S365"/>
    <mergeCell ref="T356:T365"/>
    <mergeCell ref="G356:G365"/>
    <mergeCell ref="H356:H365"/>
    <mergeCell ref="I356:I365"/>
    <mergeCell ref="J356:J365"/>
    <mergeCell ref="K356:K365"/>
    <mergeCell ref="L356:L365"/>
    <mergeCell ref="U356:U365"/>
    <mergeCell ref="V356:V365"/>
    <mergeCell ref="M359:M365"/>
    <mergeCell ref="N359:N365"/>
    <mergeCell ref="O359:O365"/>
    <mergeCell ref="P359:P365"/>
    <mergeCell ref="M356:M358"/>
    <mergeCell ref="N356:N358"/>
    <mergeCell ref="O356:O358"/>
    <mergeCell ref="P356:P358"/>
    <mergeCell ref="A347:A355"/>
    <mergeCell ref="B347:B355"/>
    <mergeCell ref="C347:C355"/>
    <mergeCell ref="D347:D355"/>
    <mergeCell ref="E347:E355"/>
    <mergeCell ref="F347:F355"/>
    <mergeCell ref="S347:S355"/>
    <mergeCell ref="T347:T355"/>
    <mergeCell ref="G347:G355"/>
    <mergeCell ref="H347:H355"/>
    <mergeCell ref="I347:I355"/>
    <mergeCell ref="J347:J355"/>
    <mergeCell ref="K347:K355"/>
    <mergeCell ref="L347:L355"/>
    <mergeCell ref="U347:U355"/>
    <mergeCell ref="V347:V355"/>
    <mergeCell ref="M353:M355"/>
    <mergeCell ref="N353:N355"/>
    <mergeCell ref="O353:O355"/>
    <mergeCell ref="P353:P355"/>
    <mergeCell ref="M347:M352"/>
    <mergeCell ref="N347:N352"/>
    <mergeCell ref="O347:O352"/>
    <mergeCell ref="P347:P352"/>
    <mergeCell ref="A336:A346"/>
    <mergeCell ref="B336:B346"/>
    <mergeCell ref="C336:C346"/>
    <mergeCell ref="D336:D346"/>
    <mergeCell ref="E336:E346"/>
    <mergeCell ref="F336:F346"/>
    <mergeCell ref="S336:S346"/>
    <mergeCell ref="T336:T346"/>
    <mergeCell ref="G336:G346"/>
    <mergeCell ref="H336:H346"/>
    <mergeCell ref="I336:I346"/>
    <mergeCell ref="J336:J346"/>
    <mergeCell ref="K336:K346"/>
    <mergeCell ref="L336:L346"/>
    <mergeCell ref="U336:U346"/>
    <mergeCell ref="V336:V346"/>
    <mergeCell ref="M341:M346"/>
    <mergeCell ref="N341:N346"/>
    <mergeCell ref="O341:O346"/>
    <mergeCell ref="P341:P346"/>
    <mergeCell ref="M336:M340"/>
    <mergeCell ref="N336:N340"/>
    <mergeCell ref="O336:O340"/>
    <mergeCell ref="P336:P340"/>
    <mergeCell ref="A328:A335"/>
    <mergeCell ref="B328:B335"/>
    <mergeCell ref="C328:C335"/>
    <mergeCell ref="D328:D335"/>
    <mergeCell ref="E328:E335"/>
    <mergeCell ref="F328:F335"/>
    <mergeCell ref="S328:S335"/>
    <mergeCell ref="T328:T335"/>
    <mergeCell ref="G328:G335"/>
    <mergeCell ref="H328:H335"/>
    <mergeCell ref="I328:I335"/>
    <mergeCell ref="J328:J335"/>
    <mergeCell ref="K328:K335"/>
    <mergeCell ref="L328:L335"/>
    <mergeCell ref="U328:U335"/>
    <mergeCell ref="V328:V335"/>
    <mergeCell ref="M330:M335"/>
    <mergeCell ref="N330:N335"/>
    <mergeCell ref="O330:O335"/>
    <mergeCell ref="P330:P335"/>
    <mergeCell ref="M328:M329"/>
    <mergeCell ref="N328:N329"/>
    <mergeCell ref="O328:O329"/>
    <mergeCell ref="P328:P329"/>
    <mergeCell ref="A319:A327"/>
    <mergeCell ref="B319:B327"/>
    <mergeCell ref="C319:C327"/>
    <mergeCell ref="D319:D327"/>
    <mergeCell ref="E319:E327"/>
    <mergeCell ref="F319:F327"/>
    <mergeCell ref="S319:S327"/>
    <mergeCell ref="T319:T327"/>
    <mergeCell ref="G319:G327"/>
    <mergeCell ref="H319:H327"/>
    <mergeCell ref="I319:I327"/>
    <mergeCell ref="J319:J327"/>
    <mergeCell ref="K319:K327"/>
    <mergeCell ref="L319:L327"/>
    <mergeCell ref="U319:U327"/>
    <mergeCell ref="V319:V327"/>
    <mergeCell ref="M325:M327"/>
    <mergeCell ref="N325:N327"/>
    <mergeCell ref="O325:O327"/>
    <mergeCell ref="P325:P327"/>
    <mergeCell ref="M319:M324"/>
    <mergeCell ref="N319:N324"/>
    <mergeCell ref="O319:O324"/>
    <mergeCell ref="P319:P324"/>
    <mergeCell ref="P300:P301"/>
    <mergeCell ref="A305:A318"/>
    <mergeCell ref="B305:B318"/>
    <mergeCell ref="C305:C318"/>
    <mergeCell ref="D305:D318"/>
    <mergeCell ref="E305:E318"/>
    <mergeCell ref="F305:F318"/>
    <mergeCell ref="S305:S318"/>
    <mergeCell ref="T305:T318"/>
    <mergeCell ref="G305:G318"/>
    <mergeCell ref="H305:H318"/>
    <mergeCell ref="I305:I318"/>
    <mergeCell ref="J305:J318"/>
    <mergeCell ref="K305:K318"/>
    <mergeCell ref="L305:L318"/>
    <mergeCell ref="U305:U318"/>
    <mergeCell ref="V305:V318"/>
    <mergeCell ref="M307:M318"/>
    <mergeCell ref="N307:N318"/>
    <mergeCell ref="O307:O318"/>
    <mergeCell ref="P307:P318"/>
    <mergeCell ref="M305:M306"/>
    <mergeCell ref="N305:N306"/>
    <mergeCell ref="O305:O306"/>
    <mergeCell ref="P305:P306"/>
    <mergeCell ref="V290:V299"/>
    <mergeCell ref="M295:M299"/>
    <mergeCell ref="N295:N299"/>
    <mergeCell ref="O295:O299"/>
    <mergeCell ref="P295:P299"/>
    <mergeCell ref="M290:M294"/>
    <mergeCell ref="N290:N294"/>
    <mergeCell ref="O290:O294"/>
    <mergeCell ref="P290:P294"/>
    <mergeCell ref="A300:A304"/>
    <mergeCell ref="B300:B304"/>
    <mergeCell ref="C300:C304"/>
    <mergeCell ref="D300:D304"/>
    <mergeCell ref="E300:E304"/>
    <mergeCell ref="F300:F304"/>
    <mergeCell ref="S300:S304"/>
    <mergeCell ref="T300:T304"/>
    <mergeCell ref="G300:G304"/>
    <mergeCell ref="H300:H304"/>
    <mergeCell ref="I300:I304"/>
    <mergeCell ref="J300:J304"/>
    <mergeCell ref="K300:K304"/>
    <mergeCell ref="L300:L304"/>
    <mergeCell ref="U300:U304"/>
    <mergeCell ref="V300:V304"/>
    <mergeCell ref="M302:M304"/>
    <mergeCell ref="N302:N304"/>
    <mergeCell ref="O302:O304"/>
    <mergeCell ref="P302:P304"/>
    <mergeCell ref="M300:M301"/>
    <mergeCell ref="N300:N301"/>
    <mergeCell ref="O300:O301"/>
    <mergeCell ref="O274:O281"/>
    <mergeCell ref="P274:P281"/>
    <mergeCell ref="A290:A299"/>
    <mergeCell ref="B290:B299"/>
    <mergeCell ref="C290:C299"/>
    <mergeCell ref="D290:D299"/>
    <mergeCell ref="E290:E299"/>
    <mergeCell ref="F290:F299"/>
    <mergeCell ref="S290:S299"/>
    <mergeCell ref="T290:T299"/>
    <mergeCell ref="G290:G299"/>
    <mergeCell ref="H290:H299"/>
    <mergeCell ref="I290:I299"/>
    <mergeCell ref="J290:J299"/>
    <mergeCell ref="K290:K299"/>
    <mergeCell ref="L290:L299"/>
    <mergeCell ref="U290:U299"/>
    <mergeCell ref="U261:U273"/>
    <mergeCell ref="V261:V273"/>
    <mergeCell ref="M268:M273"/>
    <mergeCell ref="N268:N273"/>
    <mergeCell ref="O268:O273"/>
    <mergeCell ref="P268:P273"/>
    <mergeCell ref="M261:M267"/>
    <mergeCell ref="N261:N267"/>
    <mergeCell ref="O261:O267"/>
    <mergeCell ref="P261:P267"/>
    <mergeCell ref="A274:A289"/>
    <mergeCell ref="B274:B289"/>
    <mergeCell ref="C274:C289"/>
    <mergeCell ref="D274:D289"/>
    <mergeCell ref="E274:E289"/>
    <mergeCell ref="F274:F289"/>
    <mergeCell ref="S274:S289"/>
    <mergeCell ref="T274:T289"/>
    <mergeCell ref="G274:G289"/>
    <mergeCell ref="H274:H289"/>
    <mergeCell ref="I274:I289"/>
    <mergeCell ref="J274:J289"/>
    <mergeCell ref="K274:K289"/>
    <mergeCell ref="L274:L289"/>
    <mergeCell ref="U274:U289"/>
    <mergeCell ref="V274:V289"/>
    <mergeCell ref="M282:M289"/>
    <mergeCell ref="N282:N289"/>
    <mergeCell ref="O282:O289"/>
    <mergeCell ref="P282:P289"/>
    <mergeCell ref="M274:M281"/>
    <mergeCell ref="N274:N281"/>
    <mergeCell ref="M245:M258"/>
    <mergeCell ref="N245:N258"/>
    <mergeCell ref="O245:O258"/>
    <mergeCell ref="P245:P258"/>
    <mergeCell ref="A261:A273"/>
    <mergeCell ref="B261:B273"/>
    <mergeCell ref="C261:C273"/>
    <mergeCell ref="D261:D273"/>
    <mergeCell ref="E261:E273"/>
    <mergeCell ref="F261:F273"/>
    <mergeCell ref="S261:S273"/>
    <mergeCell ref="T261:T273"/>
    <mergeCell ref="G261:G273"/>
    <mergeCell ref="H261:H273"/>
    <mergeCell ref="I261:I273"/>
    <mergeCell ref="J261:J273"/>
    <mergeCell ref="K261:K273"/>
    <mergeCell ref="L261:L273"/>
    <mergeCell ref="S226:S244"/>
    <mergeCell ref="T226:T244"/>
    <mergeCell ref="U226:U244"/>
    <mergeCell ref="V226:V244"/>
    <mergeCell ref="M232:M238"/>
    <mergeCell ref="N232:N238"/>
    <mergeCell ref="O232:O238"/>
    <mergeCell ref="P232:P238"/>
    <mergeCell ref="M239:M244"/>
    <mergeCell ref="N239:N244"/>
    <mergeCell ref="O239:O244"/>
    <mergeCell ref="P239:P244"/>
    <mergeCell ref="A245:A260"/>
    <mergeCell ref="B245:B260"/>
    <mergeCell ref="C245:C260"/>
    <mergeCell ref="D245:D260"/>
    <mergeCell ref="E245:E260"/>
    <mergeCell ref="F245:F260"/>
    <mergeCell ref="S245:S260"/>
    <mergeCell ref="T245:T260"/>
    <mergeCell ref="G245:G260"/>
    <mergeCell ref="H245:H260"/>
    <mergeCell ref="I245:I260"/>
    <mergeCell ref="J245:J260"/>
    <mergeCell ref="K245:K260"/>
    <mergeCell ref="L245:L260"/>
    <mergeCell ref="U245:U260"/>
    <mergeCell ref="V245:V260"/>
    <mergeCell ref="M259:M260"/>
    <mergeCell ref="N259:N260"/>
    <mergeCell ref="O259:O260"/>
    <mergeCell ref="P259:P260"/>
    <mergeCell ref="O205:O222"/>
    <mergeCell ref="P205:P222"/>
    <mergeCell ref="M223:M225"/>
    <mergeCell ref="N223:N225"/>
    <mergeCell ref="O223:O225"/>
    <mergeCell ref="P223:P225"/>
    <mergeCell ref="A226:A244"/>
    <mergeCell ref="B226:B244"/>
    <mergeCell ref="C226:C244"/>
    <mergeCell ref="D226:D244"/>
    <mergeCell ref="E226:E244"/>
    <mergeCell ref="F226:F244"/>
    <mergeCell ref="G226:G244"/>
    <mergeCell ref="H226:H244"/>
    <mergeCell ref="I226:I244"/>
    <mergeCell ref="J226:J244"/>
    <mergeCell ref="K226:K244"/>
    <mergeCell ref="L226:L244"/>
    <mergeCell ref="M226:M231"/>
    <mergeCell ref="N226:N231"/>
    <mergeCell ref="O226:O231"/>
    <mergeCell ref="P226:P231"/>
    <mergeCell ref="U154:U185"/>
    <mergeCell ref="V154:V185"/>
    <mergeCell ref="M171:M185"/>
    <mergeCell ref="N171:N185"/>
    <mergeCell ref="O171:O185"/>
    <mergeCell ref="P171:P185"/>
    <mergeCell ref="M154:M170"/>
    <mergeCell ref="N154:N170"/>
    <mergeCell ref="O154:O170"/>
    <mergeCell ref="P154:P170"/>
    <mergeCell ref="A186:A225"/>
    <mergeCell ref="B186:B225"/>
    <mergeCell ref="C186:C225"/>
    <mergeCell ref="D186:D225"/>
    <mergeCell ref="E186:E225"/>
    <mergeCell ref="F186:F225"/>
    <mergeCell ref="G186:G225"/>
    <mergeCell ref="H186:H225"/>
    <mergeCell ref="I186:I225"/>
    <mergeCell ref="J186:J225"/>
    <mergeCell ref="K186:K225"/>
    <mergeCell ref="L186:L225"/>
    <mergeCell ref="M186:M204"/>
    <mergeCell ref="N186:N204"/>
    <mergeCell ref="O186:O204"/>
    <mergeCell ref="P186:P204"/>
    <mergeCell ref="S186:S225"/>
    <mergeCell ref="T186:T225"/>
    <mergeCell ref="U186:U225"/>
    <mergeCell ref="V186:V225"/>
    <mergeCell ref="M205:M222"/>
    <mergeCell ref="N205:N222"/>
    <mergeCell ref="M121:M137"/>
    <mergeCell ref="N121:N137"/>
    <mergeCell ref="O121:O137"/>
    <mergeCell ref="P121:P137"/>
    <mergeCell ref="A90:A120"/>
    <mergeCell ref="A154:A185"/>
    <mergeCell ref="B154:B185"/>
    <mergeCell ref="C154:C185"/>
    <mergeCell ref="D154:D185"/>
    <mergeCell ref="E154:E185"/>
    <mergeCell ref="F154:F185"/>
    <mergeCell ref="S154:S185"/>
    <mergeCell ref="T154:T185"/>
    <mergeCell ref="G154:G185"/>
    <mergeCell ref="H154:H185"/>
    <mergeCell ref="I154:I185"/>
    <mergeCell ref="J154:J185"/>
    <mergeCell ref="K154:K185"/>
    <mergeCell ref="L154:L185"/>
    <mergeCell ref="M39:M60"/>
    <mergeCell ref="N39:N60"/>
    <mergeCell ref="M61:M66"/>
    <mergeCell ref="N61:N66"/>
    <mergeCell ref="O39:O60"/>
    <mergeCell ref="P90:P105"/>
    <mergeCell ref="S90:S120"/>
    <mergeCell ref="T90:T120"/>
    <mergeCell ref="U90:U120"/>
    <mergeCell ref="V90:V120"/>
    <mergeCell ref="O106:O120"/>
    <mergeCell ref="P106:P120"/>
    <mergeCell ref="A121:A153"/>
    <mergeCell ref="B121:B153"/>
    <mergeCell ref="C121:C153"/>
    <mergeCell ref="D121:D153"/>
    <mergeCell ref="E121:E153"/>
    <mergeCell ref="F121:F153"/>
    <mergeCell ref="S121:S153"/>
    <mergeCell ref="T121:T153"/>
    <mergeCell ref="G121:G153"/>
    <mergeCell ref="H121:H153"/>
    <mergeCell ref="I121:I153"/>
    <mergeCell ref="J121:J153"/>
    <mergeCell ref="K121:K153"/>
    <mergeCell ref="L121:L153"/>
    <mergeCell ref="U121:U153"/>
    <mergeCell ref="V121:V153"/>
    <mergeCell ref="M138:M153"/>
    <mergeCell ref="N138:N153"/>
    <mergeCell ref="O138:O153"/>
    <mergeCell ref="P138:P153"/>
    <mergeCell ref="T67:T89"/>
    <mergeCell ref="U67:U89"/>
    <mergeCell ref="V67:V89"/>
    <mergeCell ref="A39:A66"/>
    <mergeCell ref="B39:B66"/>
    <mergeCell ref="C39:C66"/>
    <mergeCell ref="D39:D66"/>
    <mergeCell ref="E39:E66"/>
    <mergeCell ref="F39:F66"/>
    <mergeCell ref="B90:B120"/>
    <mergeCell ref="C90:C120"/>
    <mergeCell ref="D90:D120"/>
    <mergeCell ref="E90:E120"/>
    <mergeCell ref="F90:F120"/>
    <mergeCell ref="G90:G120"/>
    <mergeCell ref="H90:H120"/>
    <mergeCell ref="I90:I120"/>
    <mergeCell ref="J90:J120"/>
    <mergeCell ref="K90:K120"/>
    <mergeCell ref="L90:L120"/>
    <mergeCell ref="M90:M105"/>
    <mergeCell ref="N90:N105"/>
    <mergeCell ref="M106:M120"/>
    <mergeCell ref="N106:N120"/>
    <mergeCell ref="O90:O105"/>
    <mergeCell ref="P39:P60"/>
    <mergeCell ref="G39:G66"/>
    <mergeCell ref="H39:H66"/>
    <mergeCell ref="I39:I66"/>
    <mergeCell ref="J39:J66"/>
    <mergeCell ref="K39:K66"/>
    <mergeCell ref="L39:L66"/>
    <mergeCell ref="S17:S38"/>
    <mergeCell ref="T17:T38"/>
    <mergeCell ref="U17:U38"/>
    <mergeCell ref="V17:V38"/>
    <mergeCell ref="A3:A16"/>
    <mergeCell ref="B3:B16"/>
    <mergeCell ref="C3:C16"/>
    <mergeCell ref="D3:D16"/>
    <mergeCell ref="E3:E16"/>
    <mergeCell ref="S39:S66"/>
    <mergeCell ref="T39:T66"/>
    <mergeCell ref="U39:U66"/>
    <mergeCell ref="V39:V66"/>
    <mergeCell ref="O61:O66"/>
    <mergeCell ref="P61:P66"/>
    <mergeCell ref="A67:A89"/>
    <mergeCell ref="B67:B89"/>
    <mergeCell ref="C67:C89"/>
    <mergeCell ref="D67:D89"/>
    <mergeCell ref="E67:E89"/>
    <mergeCell ref="F67:F89"/>
    <mergeCell ref="G67:G89"/>
    <mergeCell ref="H67:H89"/>
    <mergeCell ref="I67:I89"/>
    <mergeCell ref="J67:J89"/>
    <mergeCell ref="K67:K89"/>
    <mergeCell ref="L67:L89"/>
    <mergeCell ref="M67:M89"/>
    <mergeCell ref="N67:N89"/>
    <mergeCell ref="O67:O89"/>
    <mergeCell ref="P67:P89"/>
    <mergeCell ref="S67:S89"/>
    <mergeCell ref="M7:M16"/>
    <mergeCell ref="N7:N16"/>
    <mergeCell ref="O7:O16"/>
    <mergeCell ref="P7:P16"/>
    <mergeCell ref="A17:A38"/>
    <mergeCell ref="B17:B38"/>
    <mergeCell ref="C17:C38"/>
    <mergeCell ref="D17:D38"/>
    <mergeCell ref="E17:E38"/>
    <mergeCell ref="F17:F38"/>
    <mergeCell ref="G17:G38"/>
    <mergeCell ref="H17:H38"/>
    <mergeCell ref="I17:I38"/>
    <mergeCell ref="J17:J38"/>
    <mergeCell ref="K17:K38"/>
    <mergeCell ref="L17:L38"/>
    <mergeCell ref="M17:M38"/>
    <mergeCell ref="N17:N38"/>
    <mergeCell ref="O17:O38"/>
    <mergeCell ref="P17:P38"/>
    <mergeCell ref="T1:T2"/>
    <mergeCell ref="U1:U2"/>
    <mergeCell ref="V1:V2"/>
    <mergeCell ref="F3:F16"/>
    <mergeCell ref="G3:G16"/>
    <mergeCell ref="H3:H16"/>
    <mergeCell ref="I3:I16"/>
    <mergeCell ref="J3:J16"/>
    <mergeCell ref="K3:K16"/>
    <mergeCell ref="L3:L16"/>
    <mergeCell ref="M3:M6"/>
    <mergeCell ref="N3:N6"/>
    <mergeCell ref="O3:O6"/>
    <mergeCell ref="P3:P6"/>
    <mergeCell ref="S3:S16"/>
    <mergeCell ref="A1:A2"/>
    <mergeCell ref="B1:B2"/>
    <mergeCell ref="C1:C2"/>
    <mergeCell ref="D1:D2"/>
    <mergeCell ref="E1:E2"/>
    <mergeCell ref="F1:F2"/>
    <mergeCell ref="G1:G2"/>
    <mergeCell ref="H1:H2"/>
    <mergeCell ref="I1:I2"/>
    <mergeCell ref="J1:J2"/>
    <mergeCell ref="K1:K2"/>
    <mergeCell ref="L1:L2"/>
    <mergeCell ref="M1:R1"/>
    <mergeCell ref="S1:S2"/>
    <mergeCell ref="T3:T16"/>
    <mergeCell ref="U3:U16"/>
    <mergeCell ref="V3:V16"/>
  </mergeCells>
  <hyperlinks>
    <hyperlink ref="H3" r:id="rId1" tooltip="Descripcion" display="http://172.22.1.31:8080/Isolucionsda/Mejoramiento/frmAccion.aspx?IdAccion=ODM3&amp;Consecutivo=NTAy" xr:uid="{00000000-0004-0000-0000-000000000000}"/>
    <hyperlink ref="H17" r:id="rId2" tooltip="Descripcion" display="http://172.22.1.31:8080/Isolucionsda/Mejoramiento/frmAccion.aspx?IdAccion=ODUw&amp;Consecutivo=NTE1" xr:uid="{00000000-0004-0000-0000-000001000000}"/>
    <hyperlink ref="H39" r:id="rId3" tooltip="Descripcion" display="http://172.22.1.31:8080/Isolucionsda/Mejoramiento/frmAccion.aspx?IdAccion=ODUx&amp;Consecutivo=NTE2" xr:uid="{00000000-0004-0000-0000-000002000000}"/>
    <hyperlink ref="H67" r:id="rId4" tooltip="Descripcion" display="http://172.22.1.31:8080/Isolucionsda/Mejoramiento/frmAccion.aspx?IdAccion=ODUy&amp;Consecutivo=NTE3" xr:uid="{00000000-0004-0000-0000-000003000000}"/>
    <hyperlink ref="H90" r:id="rId5" tooltip="Descripcion" display="http://172.22.1.31:8080/Isolucionsda/Mejoramiento/frmAccion.aspx?IdAccion=ODkw&amp;Consecutivo=NTU1" xr:uid="{00000000-0004-0000-0000-000004000000}"/>
    <hyperlink ref="H121" r:id="rId6" tooltip="Descripcion" display="http://172.22.1.31:8080/Isolucionsda/Mejoramiento/frmAccion.aspx?IdAccion=ODky&amp;Consecutivo=NTU3" xr:uid="{00000000-0004-0000-0000-000005000000}"/>
    <hyperlink ref="H154" r:id="rId7" tooltip="Descripcion" display="http://172.22.1.31:8080/Isolucionsda/Mejoramiento/frmAccion.aspx?IdAccion=ODkz&amp;Consecutivo=NTU4" xr:uid="{00000000-0004-0000-0000-000006000000}"/>
    <hyperlink ref="H186" r:id="rId8" tooltip="Descripcion" display="http://172.22.1.31:8080/Isolucionsda/Mejoramiento/frmAccion.aspx?IdAccion=ODk1&amp;Consecutivo=NTYw" xr:uid="{00000000-0004-0000-0000-000007000000}"/>
    <hyperlink ref="H226" r:id="rId9" tooltip="Descripcion" display="http://172.22.1.31:8080/Isolucionsda/Mejoramiento/frmAccion.aspx?IdAccion=ODk2&amp;Consecutivo=NTYx" xr:uid="{00000000-0004-0000-0000-000008000000}"/>
    <hyperlink ref="H245" r:id="rId10" tooltip="Descripcion" display="http://172.22.1.31:8080/Isolucionsda/Mejoramiento/frmAccion.aspx?IdAccion=OTE5&amp;Consecutivo=NTg0" xr:uid="{00000000-0004-0000-0000-000009000000}"/>
    <hyperlink ref="H261" r:id="rId11" tooltip="Descripcion" display="http://172.22.1.31:8080/Isolucionsda/Mejoramiento/frmAccion.aspx?IdAccion=OTY2&amp;Consecutivo=NjMx" xr:uid="{00000000-0004-0000-0000-00000A000000}"/>
    <hyperlink ref="H274" r:id="rId12" tooltip="Descripcion" display="http://172.22.1.31:8080/Isolucionsda/Mejoramiento/frmAccion.aspx?IdAccion=OTc0&amp;Consecutivo=NjM5" xr:uid="{00000000-0004-0000-0000-00000B000000}"/>
    <hyperlink ref="H290" r:id="rId13" tooltip="Descripcion" display="http://172.22.1.31:8080/Isolucionsda/Mejoramiento/frmAccion.aspx?IdAccion=OTg0&amp;Consecutivo=NjQ5" xr:uid="{00000000-0004-0000-0000-00000C000000}"/>
    <hyperlink ref="H300" r:id="rId14" tooltip="Descripcion" display="http://172.22.1.31:8080/Isolucionsda/Mejoramiento/frmAccion.aspx?IdAccion=OTg4&amp;Consecutivo=NjUz" xr:uid="{00000000-0004-0000-0000-00000D000000}"/>
    <hyperlink ref="H305" r:id="rId15" tooltip="Descripcion" display="http://172.22.1.31:8080/Isolucionsda/Mejoramiento/frmAccion.aspx?IdAccion=OTg5&amp;Consecutivo=NjU0" xr:uid="{00000000-0004-0000-0000-00000E000000}"/>
    <hyperlink ref="H319" r:id="rId16" tooltip="Descripcion" display="http://172.22.1.31:8080/Isolucionsda/Mejoramiento/frmAccion.aspx?IdAccion=OTkw&amp;Consecutivo=NjU1" xr:uid="{00000000-0004-0000-0000-00000F000000}"/>
    <hyperlink ref="H328" r:id="rId17" tooltip="Descripcion" display="http://172.22.1.31:8080/Isolucionsda/Mejoramiento/frmAccion.aspx?IdAccion=MTAwOA==&amp;Consecutivo=Njcz" xr:uid="{00000000-0004-0000-0000-000010000000}"/>
    <hyperlink ref="H336" r:id="rId18" tooltip="Descripcion" display="http://172.22.1.31:8080/Isolucionsda/Mejoramiento/frmAccion.aspx?IdAccion=MTAxNQ==&amp;Consecutivo=Njgw" xr:uid="{00000000-0004-0000-0000-000011000000}"/>
    <hyperlink ref="H347" r:id="rId19" tooltip="Descripcion" display="http://172.22.1.31:8080/Isolucionsda/Mejoramiento/frmAccion.aspx?IdAccion=MTAxNw==&amp;Consecutivo=Njgy" xr:uid="{00000000-0004-0000-0000-000012000000}"/>
    <hyperlink ref="H356" r:id="rId20" tooltip="Descripcion" display="http://172.22.1.31:8080/Isolucionsda/Mejoramiento/frmAccion.aspx?IdAccion=MTAyMw==&amp;Consecutivo=Njg4" xr:uid="{00000000-0004-0000-0000-000013000000}"/>
    <hyperlink ref="H366" r:id="rId21" tooltip="Descripcion" display="http://172.22.1.31:8080/Isolucionsda/Mejoramiento/frmAccion.aspx?IdAccion=MTAyNw==&amp;Consecutivo=Njky" xr:uid="{00000000-0004-0000-0000-000014000000}"/>
    <hyperlink ref="H374" r:id="rId22" tooltip="Descripcion" display="http://172.22.1.31:8080/Isolucionsda/Mejoramiento/frmAccion.aspx?IdAccion=MTAzMA==&amp;Consecutivo=Njk1" xr:uid="{00000000-0004-0000-0000-000015000000}"/>
    <hyperlink ref="H380" r:id="rId23" tooltip="Descripcion" display="http://172.22.1.31:8080/Isolucionsda/Mejoramiento/frmAccion.aspx?IdAccion=MTAzMQ==&amp;Consecutivo=Njk2" xr:uid="{00000000-0004-0000-0000-000016000000}"/>
    <hyperlink ref="H385" r:id="rId24" tooltip="Descripcion" display="http://172.22.1.31:8080/Isolucionsda/Mejoramiento/frmAccion.aspx?IdAccion=MTAzNw==&amp;Consecutivo=NzAy" xr:uid="{00000000-0004-0000-0000-000017000000}"/>
    <hyperlink ref="H390" r:id="rId25" tooltip="Descripcion" display="http://172.22.1.31:8080/Isolucionsda/Mejoramiento/frmAccion.aspx?IdAccion=MTA0NQ==&amp;Consecutivo=NzEw" xr:uid="{00000000-0004-0000-0000-000018000000}"/>
    <hyperlink ref="H403" r:id="rId26" tooltip="Descripcion" display="http://172.22.1.31:8080/Isolucionsda/Mejoramiento/frmAccion.aspx?IdAccion=MTI3Ng==&amp;Consecutivo=NzQ2" xr:uid="{00000000-0004-0000-0000-000019000000}"/>
    <hyperlink ref="H416" r:id="rId27" tooltip="Descripcion" display="http://172.22.1.31:8080/Isolucionsda/Mejoramiento/frmAccion.aspx?IdAccion=MTI3Nw==&amp;Consecutivo=NzQ3" xr:uid="{00000000-0004-0000-0000-00001A000000}"/>
    <hyperlink ref="H433" r:id="rId28" tooltip="Descripcion" display="http://172.22.1.31:8080/Isolucionsda/Mejoramiento/frmAccion.aspx?IdAccion=MTI3OA==&amp;Consecutivo=NzQ4" xr:uid="{00000000-0004-0000-0000-00001B000000}"/>
    <hyperlink ref="H442" r:id="rId29" tooltip="Descripcion" display="http://172.22.1.31:8080/Isolucionsda/Mejoramiento/frmAccion.aspx?IdAccion=MTI4OQ==&amp;Consecutivo=NzUz" xr:uid="{00000000-0004-0000-0000-00001C000000}"/>
    <hyperlink ref="H449" r:id="rId30" tooltip="Descripcion" display="http://172.22.1.31:8080/Isolucionsda/Mejoramiento/frmAccion.aspx?IdAccion=MTI5MA==&amp;Consecutivo=NzU0" xr:uid="{00000000-0004-0000-0000-00001D000000}"/>
    <hyperlink ref="H461" r:id="rId31" tooltip="Descripcion" display="http://172.22.1.31:8080/Isolucionsda/Mejoramiento/frmAccion.aspx?IdAccion=MTI5MQ==&amp;Consecutivo=NzU1" xr:uid="{00000000-0004-0000-0000-00001E000000}"/>
    <hyperlink ref="H475" r:id="rId32" tooltip="Descripcion" display="http://172.22.1.31:8080/Isolucionsda/Mejoramiento/frmAccion.aspx?IdAccion=MTI5OQ==&amp;Consecutivo=NzYz" xr:uid="{00000000-0004-0000-0000-00001F000000}"/>
    <hyperlink ref="H481" r:id="rId33" tooltip="Descripcion" display="http://172.22.1.31:8080/Isolucionsda/Mejoramiento/frmAccion.aspx?IdAccion=MTMwMQ==&amp;Consecutivo=NzY1" xr:uid="{00000000-0004-0000-0000-000020000000}"/>
    <hyperlink ref="H484" r:id="rId34" tooltip="Descripcion" display="http://172.22.1.31:8080/Isolucionsda/Mejoramiento/frmAccion.aspx?IdAccion=MTMwNA==&amp;Consecutivo=NzY4" xr:uid="{00000000-0004-0000-0000-000021000000}"/>
    <hyperlink ref="H486" r:id="rId35" tooltip="Descripcion" display="http://172.22.1.31:8080/Isolucionsda/Mejoramiento/frmAccion.aspx?IdAccion=MTMwNQ==&amp;Consecutivo=NzY5" xr:uid="{00000000-0004-0000-0000-000022000000}"/>
    <hyperlink ref="H489" r:id="rId36" tooltip="Descripcion" display="http://172.22.1.31:8080/Isolucionsda/Mejoramiento/frmAccion.aspx?IdAccion=MTMxNg==&amp;Consecutivo=Nzgw" xr:uid="{00000000-0004-0000-0000-000023000000}"/>
    <hyperlink ref="H500" r:id="rId37" tooltip="Descripcion" display="http://172.22.1.31:8080/Isolucionsda/Mejoramiento/frmAccion.aspx?IdAccion=MTMxNw==&amp;Consecutivo=Nzgx" xr:uid="{00000000-0004-0000-0000-000024000000}"/>
    <hyperlink ref="H508" r:id="rId38" tooltip="Descripcion" display="http://172.22.1.31:8080/Isolucionsda/Mejoramiento/frmAccion.aspx?IdAccion=MTMyNA==&amp;Consecutivo=Nzg4" xr:uid="{00000000-0004-0000-0000-000025000000}"/>
    <hyperlink ref="H513" r:id="rId39" tooltip="Descripcion" display="http://172.22.1.31:8080/Isolucionsda/Mejoramiento/frmAccion.aspx?IdAccion=MTMyNQ==&amp;Consecutivo=Nzg5" xr:uid="{00000000-0004-0000-0000-000026000000}"/>
    <hyperlink ref="H523" r:id="rId40" tooltip="Descripcion" display="http://172.22.1.31:8080/Isolucionsda/Mejoramiento/frmAccion.aspx?IdAccion=MTMyOQ==&amp;Consecutivo=Nzkz" xr:uid="{00000000-0004-0000-0000-000027000000}"/>
    <hyperlink ref="H533" r:id="rId41" tooltip="Descripcion" display="http://172.22.1.31:8080/Isolucionsda/Mejoramiento/frmAccion.aspx?IdAccion=MTMzMQ==&amp;Consecutivo=Nzk1" xr:uid="{00000000-0004-0000-0000-000028000000}"/>
    <hyperlink ref="H549" r:id="rId42" tooltip="Descripcion" display="http://172.22.1.31:8080/Isolucionsda/Mejoramiento/frmAccion.aspx?IdAccion=MTMzMg==&amp;Consecutivo=Nzk2" xr:uid="{00000000-0004-0000-0000-000029000000}"/>
    <hyperlink ref="H566" r:id="rId43" tooltip="Descripcion" display="http://172.22.1.31:8080/Isolucionsda/Mejoramiento/frmAccion.aspx?IdAccion=MTMzMw==&amp;Consecutivo=Nzk3" xr:uid="{00000000-0004-0000-0000-00002A000000}"/>
    <hyperlink ref="H590" r:id="rId44" tooltip="Descripcion" display="http://172.22.1.31:8080/Isolucionsda/Mejoramiento/frmAccion.aspx?IdAccion=MTMzNA==&amp;Consecutivo=Nzk4" xr:uid="{00000000-0004-0000-0000-00002B000000}"/>
    <hyperlink ref="H610" r:id="rId45" tooltip="Descripcion" display="http://172.22.1.31:8080/Isolucionsda/Mejoramiento/frmAccion.aspx?IdAccion=MTMzNg==&amp;Consecutivo=ODAw" xr:uid="{00000000-0004-0000-0000-00002C000000}"/>
    <hyperlink ref="H620" r:id="rId46" tooltip="Descripcion" display="http://172.22.1.31:8080/Isolucionsda/Mejoramiento/frmAccion.aspx?IdAccion=MTMzNw==&amp;Consecutivo=ODAx" xr:uid="{00000000-0004-0000-0000-00002D000000}"/>
    <hyperlink ref="H636" r:id="rId47" tooltip="Descripcion" display="http://172.22.1.31:8080/Isolucionsda/Mejoramiento/frmAccion.aspx?IdAccion=MTM0Mg==&amp;Consecutivo=ODA1" xr:uid="{00000000-0004-0000-0000-00002E000000}"/>
    <hyperlink ref="H642" r:id="rId48" tooltip="Descripcion" display="http://172.22.1.31:8080/Isolucionsda/Mejoramiento/frmAccion.aspx?IdAccion=MTM0NA==&amp;Consecutivo=ODA3" xr:uid="{00000000-0004-0000-0000-00002F000000}"/>
    <hyperlink ref="H649" r:id="rId49" tooltip="Descripcion" display="http://172.22.1.31:8080/Isolucionsda/Mejoramiento/frmAccion.aspx?IdAccion=MTM0NQ==&amp;Consecutivo=ODA4" xr:uid="{00000000-0004-0000-0000-000030000000}"/>
    <hyperlink ref="H650" r:id="rId50" tooltip="Descripcion" display="http://172.22.1.31:8080/Isolucionsda/Mejoramiento/frmAccion.aspx?IdAccion=MTM0Nw==&amp;Consecutivo=ODA5" xr:uid="{00000000-0004-0000-0000-000031000000}"/>
    <hyperlink ref="H660" r:id="rId51" tooltip="Descripcion" display="http://172.22.1.31:8080/Isolucionsda/Mejoramiento/frmAccion.aspx?IdAccion=MTM1MQ==&amp;Consecutivo=ODEz" xr:uid="{00000000-0004-0000-0000-000032000000}"/>
    <hyperlink ref="H661" r:id="rId52" tooltip="Descripcion" display="http://172.22.1.31:8080/Isolucionsda/Mejoramiento/frmAccion.aspx?IdAccion=MTM1Mg==&amp;Consecutivo=ODE0" xr:uid="{00000000-0004-0000-0000-000033000000}"/>
    <hyperlink ref="H664" r:id="rId53" tooltip="Descripcion" display="http://172.22.1.31:8080/Isolucionsda/Mejoramiento/frmAccion.aspx?IdAccion=MTM1NQ==&amp;Consecutivo=ODE1" xr:uid="{00000000-0004-0000-0000-000034000000}"/>
    <hyperlink ref="H665" r:id="rId54" tooltip="Descripcion" display="http://172.22.1.31:8080/Isolucionsda/Mejoramiento/frmAccion.aspx?IdAccion=MTM1Ng==&amp;Consecutivo=ODE2" xr:uid="{00000000-0004-0000-0000-000035000000}"/>
    <hyperlink ref="H666" r:id="rId55" tooltip="Descripcion" display="http://172.22.1.31:8080/Isolucionsda/Mejoramiento/frmAccion.aspx?IdAccion=MTM1Nw==&amp;Consecutivo=ODE3" xr:uid="{00000000-0004-0000-0000-000036000000}"/>
    <hyperlink ref="H668" r:id="rId56" tooltip="Descripcion" display="http://172.22.1.31:8080/Isolucionsda/Mejoramiento/frmAccion.aspx?IdAccion=MTM1OA==&amp;Consecutivo=ODE4" xr:uid="{00000000-0004-0000-0000-000037000000}"/>
    <hyperlink ref="H669" r:id="rId57" tooltip="Descripcion" display="http://172.22.1.31:8080/Isolucionsda/Mejoramiento/frmAccion.aspx?IdAccion=MTM1OQ==&amp;Consecutivo=ODE5" xr:uid="{00000000-0004-0000-0000-000038000000}"/>
    <hyperlink ref="H672" r:id="rId58" tooltip="Descripcion" display="http://172.22.1.31:8080/Isolucionsda/Mejoramiento/frmAccion.aspx?IdAccion=MTM2MA==&amp;Consecutivo=ODIw" xr:uid="{00000000-0004-0000-0000-000039000000}"/>
    <hyperlink ref="H673" r:id="rId59" tooltip="Descripcion" display="http://172.22.1.31:8080/Isolucionsda/Mejoramiento/frmAccion.aspx?IdAccion=MTM2MQ==&amp;Consecutivo=ODIx" xr:uid="{00000000-0004-0000-0000-00003A000000}"/>
    <hyperlink ref="H674" r:id="rId60" tooltip="Descripcion" display="http://172.22.1.31:8080/Isolucionsda/Mejoramiento/frmAccion.aspx?IdAccion=MTM2Mg==&amp;Consecutivo=ODIy" xr:uid="{00000000-0004-0000-0000-00003B000000}"/>
    <hyperlink ref="H675" r:id="rId61" tooltip="Descripcion" display="http://172.22.1.31:8080/Isolucionsda/Mejoramiento/frmNotaDeMejora.aspx?CodNotaMejora=NDk0&amp;Consecutivo=MzY3" xr:uid="{00000000-0004-0000-0000-00003C000000}"/>
    <hyperlink ref="H693" r:id="rId62" tooltip="Descripcion" display="http://172.22.1.31:8080/Isolucionsda/Mejoramiento/frmNotaDeMejora.aspx?CodNotaMejora=NTE5&amp;Consecutivo=Mzkx" xr:uid="{00000000-0004-0000-0000-00003D000000}"/>
    <hyperlink ref="H701" r:id="rId63" tooltip="Descripcion" display="http://172.22.1.31:8080/Isolucionsda/Mejoramiento/frmNotaDeMejora.aspx?CodNotaMejora=NTM3&amp;Consecutivo=NDA5" xr:uid="{00000000-0004-0000-0000-00003E000000}"/>
    <hyperlink ref="H705" r:id="rId64" tooltip="Descripcion" display="http://172.22.1.31:8080/Isolucionsda/Mejoramiento/frmNotaDeMejora.aspx?CodNotaMejora=NTUw&amp;Consecutivo=NDIx" xr:uid="{00000000-0004-0000-0000-00003F000000}"/>
    <hyperlink ref="H707" r:id="rId65" tooltip="Descripcion" display="http://172.22.1.31:8080/Isolucionsda/Mejoramiento/frmNotaDeMejora.aspx?CodNotaMejora=NTUx&amp;Consecutivo=NDIy" xr:uid="{00000000-0004-0000-0000-000040000000}"/>
    <hyperlink ref="H709" r:id="rId66" tooltip="Descripcion" display="http://172.22.1.31:8080/Isolucionsda/Mejoramiento/frmNotaDeMejora.aspx?CodNotaMejora=NTUy&amp;Consecutivo=NDIz" xr:uid="{00000000-0004-0000-0000-000041000000}"/>
    <hyperlink ref="H711" r:id="rId67" tooltip="Descripcion" display="http://172.22.1.31:8080/Isolucionsda/Mejoramiento/frmNotaDeMejora.aspx?CodNotaMejora=NTU0&amp;Consecutivo=NDI1" xr:uid="{00000000-0004-0000-0000-000042000000}"/>
    <hyperlink ref="H713" r:id="rId68" tooltip="Descripcion" display="http://172.22.1.31:8080/Isolucionsda/Mejoramiento/frmNotaDeMejora.aspx?CodNotaMejora=NTU1&amp;Consecutivo=NDI2" xr:uid="{00000000-0004-0000-0000-000043000000}"/>
    <hyperlink ref="H720" r:id="rId69" tooltip="Descripcion" display="http://172.22.1.31:8080/Isolucionsda/Mejoramiento/frmNotaDeMejora.aspx?CodNotaMejora=NTU2&amp;Consecutivo=NDI3" xr:uid="{00000000-0004-0000-0000-000044000000}"/>
    <hyperlink ref="H723" r:id="rId70" tooltip="Descripcion" display="http://172.22.1.31:8080/Isolucionsda/Mejoramiento/frmNotaDeMejora.aspx?CodNotaMejora=NTU3&amp;Consecutivo=NDI4" xr:uid="{00000000-0004-0000-0000-000045000000}"/>
    <hyperlink ref="H725" r:id="rId71" tooltip="Descripcion" display="http://172.22.1.31:8080/Isolucionsda/Mejoramiento/frmNotaDeMejora.aspx?CodNotaMejora=NTU4&amp;Consecutivo=NDI5" xr:uid="{00000000-0004-0000-0000-000046000000}"/>
    <hyperlink ref="H727" r:id="rId72" tooltip="Descripcion" display="http://172.22.1.31:8080/Isolucionsda/Mejoramiento/frmNotaDeMejora.aspx?CodNotaMejora=NTU5&amp;Consecutivo=NDMw" xr:uid="{00000000-0004-0000-0000-000047000000}"/>
    <hyperlink ref="H730" r:id="rId73" tooltip="Descripcion" display="http://172.22.1.31:8080/Isolucionsda/Mejoramiento/frmNotaDeMejora.aspx?CodNotaMejora=NTYw&amp;Consecutivo=NDMx" xr:uid="{00000000-0004-0000-0000-000048000000}"/>
    <hyperlink ref="H732" r:id="rId74" tooltip="Descripcion" display="http://172.22.1.31:8080/Isolucionsda/Mejoramiento/frmNotaDeMejora.aspx?CodNotaMejora=NTYx&amp;Consecutivo=NDMy" xr:uid="{00000000-0004-0000-0000-000049000000}"/>
    <hyperlink ref="H734" r:id="rId75" tooltip="Descripcion" display="http://172.22.1.31:8080/Isolucionsda/Mejoramiento/frmNotaDeMejora.aspx?CodNotaMejora=NTYy&amp;Consecutivo=NDMz" xr:uid="{00000000-0004-0000-0000-00004A000000}"/>
    <hyperlink ref="H737" r:id="rId76" tooltip="Descripcion" display="http://172.22.1.31:8080/Isolucionsda/Mejoramiento/frmNotaDeMejora.aspx?CodNotaMejora=NTYz&amp;Consecutivo=NDM0" xr:uid="{00000000-0004-0000-0000-00004B000000}"/>
    <hyperlink ref="H739" r:id="rId77" tooltip="Descripcion" display="http://172.22.1.31:8080/Isolucionsda/Mejoramiento/frmNotaDeMejora.aspx?CodNotaMejora=NTY0&amp;Consecutivo=NDM1" xr:uid="{00000000-0004-0000-0000-00004C000000}"/>
    <hyperlink ref="H740" r:id="rId78" tooltip="Descripcion" display="http://172.22.1.31:8080/Isolucionsda/Mejoramiento/frmNotaDeMejora.aspx?CodNotaMejora=NTY1&amp;Consecutivo=NDM2" xr:uid="{00000000-0004-0000-0000-00004D000000}"/>
    <hyperlink ref="H741" r:id="rId79" tooltip="Descripcion" display="http://172.22.1.31:8080/Isolucionsda/Mejoramiento/frmNotaDeMejora.aspx?CodNotaMejora=NTY2&amp;Consecutivo=NDM3" xr:uid="{00000000-0004-0000-0000-00004E000000}"/>
    <hyperlink ref="H742" r:id="rId80" tooltip="Descripcion" display="http://172.22.1.31:8080/Isolucionsda/Mejoramiento/frmNotaDeMejora.aspx?CodNotaMejora=NTY3&amp;Consecutivo=NDM4" xr:uid="{00000000-0004-0000-0000-00004F000000}"/>
    <hyperlink ref="H743" r:id="rId81" tooltip="Descripcion" display="http://172.22.1.31:8080/Isolucionsda/Mejoramiento/frmNotaDeMejora.aspx?CodNotaMejora=NTY4&amp;Consecutivo=NDM5" xr:uid="{00000000-0004-0000-0000-000050000000}"/>
    <hyperlink ref="H744" r:id="rId82" tooltip="Descripcion" display="http://172.22.1.31:8080/Isolucionsda/Mejoramiento/frmNotaDeMejora.aspx?CodNotaMejora=NTY5&amp;Consecutivo=NDQw" xr:uid="{00000000-0004-0000-0000-000051000000}"/>
  </hyperlinks>
  <pageMargins left="0.7" right="0.7" top="0.75" bottom="0.75" header="0.3" footer="0.3"/>
  <pageSetup orientation="portrait" r:id="rId8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
  <sheetViews>
    <sheetView topLeftCell="E1" workbookViewId="0">
      <selection activeCell="M14" sqref="M14:M21"/>
    </sheetView>
  </sheetViews>
  <sheetFormatPr baseColWidth="10" defaultRowHeight="15" x14ac:dyDescent="0.25"/>
  <cols>
    <col min="12" max="12" width="15.140625" customWidth="1"/>
    <col min="13" max="13" width="23.7109375" customWidth="1"/>
  </cols>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14.25" customHeight="1" thickBot="1" x14ac:dyDescent="0.3">
      <c r="A3" s="47" t="s">
        <v>208</v>
      </c>
      <c r="B3" s="47">
        <v>780</v>
      </c>
      <c r="C3" s="47" t="s">
        <v>504</v>
      </c>
      <c r="D3" s="47" t="s">
        <v>6</v>
      </c>
      <c r="E3" s="47" t="s">
        <v>503</v>
      </c>
      <c r="F3" s="47" t="s">
        <v>95</v>
      </c>
      <c r="G3" s="47"/>
      <c r="H3" s="48" t="s">
        <v>516</v>
      </c>
      <c r="I3" s="47" t="s">
        <v>2</v>
      </c>
      <c r="J3" s="47" t="s">
        <v>501</v>
      </c>
      <c r="K3" s="47"/>
      <c r="L3" s="47">
        <v>0</v>
      </c>
      <c r="M3" s="47" t="s">
        <v>515</v>
      </c>
      <c r="N3" s="47" t="s">
        <v>6</v>
      </c>
      <c r="O3" s="47" t="s">
        <v>139</v>
      </c>
      <c r="P3" s="47" t="s">
        <v>24</v>
      </c>
      <c r="Q3" s="1" t="s">
        <v>499</v>
      </c>
      <c r="R3" s="1" t="s">
        <v>238</v>
      </c>
      <c r="S3" s="47" t="s">
        <v>139</v>
      </c>
      <c r="T3" s="49">
        <v>0.5</v>
      </c>
      <c r="U3" s="47">
        <v>-26</v>
      </c>
      <c r="V3" s="47"/>
    </row>
    <row r="4" spans="1:22" ht="14.25" customHeight="1" thickBot="1" x14ac:dyDescent="0.3">
      <c r="A4" s="41"/>
      <c r="B4" s="41"/>
      <c r="C4" s="41"/>
      <c r="D4" s="41"/>
      <c r="E4" s="41"/>
      <c r="F4" s="41"/>
      <c r="G4" s="41"/>
      <c r="H4" s="43"/>
      <c r="I4" s="41"/>
      <c r="J4" s="41"/>
      <c r="K4" s="41"/>
      <c r="L4" s="41"/>
      <c r="M4" s="41"/>
      <c r="N4" s="41"/>
      <c r="O4" s="41"/>
      <c r="P4" s="41"/>
      <c r="Q4" s="1" t="s">
        <v>514</v>
      </c>
      <c r="R4" s="1" t="s">
        <v>497</v>
      </c>
      <c r="S4" s="41"/>
      <c r="T4" s="45"/>
      <c r="U4" s="41"/>
      <c r="V4" s="41"/>
    </row>
    <row r="5" spans="1:22" ht="14.25" customHeight="1" thickBot="1" x14ac:dyDescent="0.3">
      <c r="A5" s="41"/>
      <c r="B5" s="41"/>
      <c r="C5" s="41"/>
      <c r="D5" s="41"/>
      <c r="E5" s="41"/>
      <c r="F5" s="41"/>
      <c r="G5" s="41"/>
      <c r="H5" s="43"/>
      <c r="I5" s="41"/>
      <c r="J5" s="41"/>
      <c r="K5" s="41"/>
      <c r="L5" s="41"/>
      <c r="M5" s="41"/>
      <c r="N5" s="41"/>
      <c r="O5" s="41"/>
      <c r="P5" s="41"/>
      <c r="Q5" s="1" t="s">
        <v>513</v>
      </c>
      <c r="R5" s="1" t="s">
        <v>495</v>
      </c>
      <c r="S5" s="41"/>
      <c r="T5" s="45"/>
      <c r="U5" s="41"/>
      <c r="V5" s="41"/>
    </row>
    <row r="6" spans="1:22" ht="14.25" customHeight="1" thickBot="1" x14ac:dyDescent="0.3">
      <c r="A6" s="41"/>
      <c r="B6" s="41"/>
      <c r="C6" s="41"/>
      <c r="D6" s="41"/>
      <c r="E6" s="41"/>
      <c r="F6" s="41"/>
      <c r="G6" s="41"/>
      <c r="H6" s="43"/>
      <c r="I6" s="41"/>
      <c r="J6" s="41"/>
      <c r="K6" s="41"/>
      <c r="L6" s="41"/>
      <c r="M6" s="41"/>
      <c r="N6" s="41"/>
      <c r="O6" s="41"/>
      <c r="P6" s="41"/>
      <c r="Q6" s="1" t="s">
        <v>512</v>
      </c>
      <c r="R6" s="1" t="s">
        <v>493</v>
      </c>
      <c r="S6" s="41"/>
      <c r="T6" s="45"/>
      <c r="U6" s="41"/>
      <c r="V6" s="41"/>
    </row>
    <row r="7" spans="1:22" ht="14.25" customHeight="1" thickBot="1" x14ac:dyDescent="0.3">
      <c r="A7" s="41"/>
      <c r="B7" s="41"/>
      <c r="C7" s="41"/>
      <c r="D7" s="41"/>
      <c r="E7" s="41"/>
      <c r="F7" s="41"/>
      <c r="G7" s="41"/>
      <c r="H7" s="43"/>
      <c r="I7" s="41"/>
      <c r="J7" s="41"/>
      <c r="K7" s="41"/>
      <c r="L7" s="41"/>
      <c r="M7" s="41"/>
      <c r="N7" s="41"/>
      <c r="O7" s="41"/>
      <c r="P7" s="41"/>
      <c r="Q7" s="1" t="s">
        <v>506</v>
      </c>
      <c r="R7" s="1" t="s">
        <v>491</v>
      </c>
      <c r="S7" s="41"/>
      <c r="T7" s="45"/>
      <c r="U7" s="41"/>
      <c r="V7" s="41"/>
    </row>
    <row r="8" spans="1:22" ht="14.25" customHeight="1" thickBot="1" x14ac:dyDescent="0.3">
      <c r="A8" s="41"/>
      <c r="B8" s="41"/>
      <c r="C8" s="41"/>
      <c r="D8" s="41"/>
      <c r="E8" s="41"/>
      <c r="F8" s="41"/>
      <c r="G8" s="41"/>
      <c r="H8" s="43"/>
      <c r="I8" s="41"/>
      <c r="J8" s="41"/>
      <c r="K8" s="41"/>
      <c r="L8" s="41"/>
      <c r="M8" s="41"/>
      <c r="N8" s="41"/>
      <c r="O8" s="41"/>
      <c r="P8" s="41"/>
      <c r="Q8" s="1" t="s">
        <v>511</v>
      </c>
      <c r="R8" s="1" t="s">
        <v>285</v>
      </c>
      <c r="S8" s="41"/>
      <c r="T8" s="45"/>
      <c r="U8" s="41"/>
      <c r="V8" s="41"/>
    </row>
    <row r="9" spans="1:22" ht="14.25" customHeight="1" thickBot="1" x14ac:dyDescent="0.3">
      <c r="A9" s="41"/>
      <c r="B9" s="41"/>
      <c r="C9" s="41"/>
      <c r="D9" s="41"/>
      <c r="E9" s="41"/>
      <c r="F9" s="41"/>
      <c r="G9" s="41"/>
      <c r="H9" s="43"/>
      <c r="I9" s="41"/>
      <c r="J9" s="41"/>
      <c r="K9" s="41"/>
      <c r="L9" s="41"/>
      <c r="M9" s="41"/>
      <c r="N9" s="41"/>
      <c r="O9" s="41"/>
      <c r="P9" s="41"/>
      <c r="Q9" s="1" t="s">
        <v>510</v>
      </c>
      <c r="R9" s="1" t="s">
        <v>488</v>
      </c>
      <c r="S9" s="41"/>
      <c r="T9" s="45"/>
      <c r="U9" s="41"/>
      <c r="V9" s="41"/>
    </row>
    <row r="10" spans="1:22" ht="14.25" customHeight="1" thickBot="1" x14ac:dyDescent="0.3">
      <c r="A10" s="41"/>
      <c r="B10" s="41"/>
      <c r="C10" s="41"/>
      <c r="D10" s="41"/>
      <c r="E10" s="41"/>
      <c r="F10" s="41"/>
      <c r="G10" s="41"/>
      <c r="H10" s="43"/>
      <c r="I10" s="41"/>
      <c r="J10" s="41"/>
      <c r="K10" s="41"/>
      <c r="L10" s="41"/>
      <c r="M10" s="42"/>
      <c r="N10" s="42"/>
      <c r="O10" s="42"/>
      <c r="P10" s="42"/>
      <c r="Q10" s="1" t="s">
        <v>509</v>
      </c>
      <c r="R10" s="1" t="s">
        <v>123</v>
      </c>
      <c r="S10" s="41"/>
      <c r="T10" s="45"/>
      <c r="U10" s="41"/>
      <c r="V10" s="41"/>
    </row>
    <row r="11" spans="1:22" ht="14.25" customHeight="1" thickBot="1" x14ac:dyDescent="0.3">
      <c r="A11" s="41"/>
      <c r="B11" s="41"/>
      <c r="C11" s="41"/>
      <c r="D11" s="41"/>
      <c r="E11" s="41"/>
      <c r="F11" s="41"/>
      <c r="G11" s="41"/>
      <c r="H11" s="43"/>
      <c r="I11" s="41"/>
      <c r="J11" s="41"/>
      <c r="K11" s="41"/>
      <c r="L11" s="41"/>
      <c r="M11" s="47" t="s">
        <v>508</v>
      </c>
      <c r="N11" s="47" t="s">
        <v>6</v>
      </c>
      <c r="O11" s="47" t="s">
        <v>507</v>
      </c>
      <c r="P11" s="47" t="s">
        <v>39</v>
      </c>
      <c r="Q11" s="1" t="s">
        <v>499</v>
      </c>
      <c r="R11" s="1" t="s">
        <v>238</v>
      </c>
      <c r="S11" s="41"/>
      <c r="T11" s="45"/>
      <c r="U11" s="41"/>
      <c r="V11" s="41"/>
    </row>
    <row r="12" spans="1:22" ht="14.25" customHeight="1" thickBot="1" x14ac:dyDescent="0.3">
      <c r="A12" s="41"/>
      <c r="B12" s="41"/>
      <c r="C12" s="41"/>
      <c r="D12" s="41"/>
      <c r="E12" s="41"/>
      <c r="F12" s="41"/>
      <c r="G12" s="41"/>
      <c r="H12" s="43"/>
      <c r="I12" s="41"/>
      <c r="J12" s="41"/>
      <c r="K12" s="41"/>
      <c r="L12" s="41"/>
      <c r="M12" s="41"/>
      <c r="N12" s="41"/>
      <c r="O12" s="41"/>
      <c r="P12" s="41"/>
      <c r="Q12" s="1" t="s">
        <v>506</v>
      </c>
      <c r="R12" s="1" t="s">
        <v>497</v>
      </c>
      <c r="S12" s="41"/>
      <c r="T12" s="45"/>
      <c r="U12" s="41"/>
      <c r="V12" s="41"/>
    </row>
    <row r="13" spans="1:22" ht="14.25" customHeight="1" thickBot="1" x14ac:dyDescent="0.3">
      <c r="A13" s="42"/>
      <c r="B13" s="42"/>
      <c r="C13" s="42"/>
      <c r="D13" s="42"/>
      <c r="E13" s="42"/>
      <c r="F13" s="42"/>
      <c r="G13" s="42"/>
      <c r="H13" s="44"/>
      <c r="I13" s="42"/>
      <c r="J13" s="42"/>
      <c r="K13" s="42"/>
      <c r="L13" s="42"/>
      <c r="M13" s="42"/>
      <c r="N13" s="42"/>
      <c r="O13" s="42"/>
      <c r="P13" s="42"/>
      <c r="Q13" s="1" t="s">
        <v>505</v>
      </c>
      <c r="R13" s="1" t="s">
        <v>495</v>
      </c>
      <c r="S13" s="42"/>
      <c r="T13" s="46"/>
      <c r="U13" s="42"/>
      <c r="V13" s="42"/>
    </row>
    <row r="14" spans="1:22" ht="13.5" customHeight="1" thickBot="1" x14ac:dyDescent="0.3">
      <c r="A14" s="47" t="s">
        <v>208</v>
      </c>
      <c r="B14" s="47">
        <v>781</v>
      </c>
      <c r="C14" s="47" t="s">
        <v>504</v>
      </c>
      <c r="D14" s="47" t="s">
        <v>6</v>
      </c>
      <c r="E14" s="47" t="s">
        <v>503</v>
      </c>
      <c r="F14" s="47" t="s">
        <v>4</v>
      </c>
      <c r="G14" s="47"/>
      <c r="H14" s="48" t="s">
        <v>502</v>
      </c>
      <c r="I14" s="47" t="s">
        <v>2</v>
      </c>
      <c r="J14" s="47" t="s">
        <v>501</v>
      </c>
      <c r="K14" s="47"/>
      <c r="L14" s="47">
        <v>0</v>
      </c>
      <c r="M14" s="47" t="s">
        <v>500</v>
      </c>
      <c r="N14" s="47" t="s">
        <v>6</v>
      </c>
      <c r="O14" s="47" t="s">
        <v>165</v>
      </c>
      <c r="P14" s="47" t="s">
        <v>24</v>
      </c>
      <c r="Q14" s="1" t="s">
        <v>499</v>
      </c>
      <c r="R14" s="1" t="s">
        <v>238</v>
      </c>
      <c r="S14" s="47" t="s">
        <v>165</v>
      </c>
      <c r="T14" s="49">
        <v>0</v>
      </c>
      <c r="U14" s="47">
        <v>65</v>
      </c>
      <c r="V14" s="47"/>
    </row>
    <row r="15" spans="1:22" ht="13.5" customHeight="1" thickBot="1" x14ac:dyDescent="0.3">
      <c r="A15" s="41"/>
      <c r="B15" s="41"/>
      <c r="C15" s="41"/>
      <c r="D15" s="41"/>
      <c r="E15" s="41"/>
      <c r="F15" s="41"/>
      <c r="G15" s="41"/>
      <c r="H15" s="43"/>
      <c r="I15" s="41"/>
      <c r="J15" s="41"/>
      <c r="K15" s="41"/>
      <c r="L15" s="41"/>
      <c r="M15" s="41"/>
      <c r="N15" s="41"/>
      <c r="O15" s="41"/>
      <c r="P15" s="41"/>
      <c r="Q15" s="1" t="s">
        <v>498</v>
      </c>
      <c r="R15" s="1" t="s">
        <v>497</v>
      </c>
      <c r="S15" s="41"/>
      <c r="T15" s="45"/>
      <c r="U15" s="41"/>
      <c r="V15" s="41"/>
    </row>
    <row r="16" spans="1:22" ht="13.5" customHeight="1" thickBot="1" x14ac:dyDescent="0.3">
      <c r="A16" s="41"/>
      <c r="B16" s="41"/>
      <c r="C16" s="41"/>
      <c r="D16" s="41"/>
      <c r="E16" s="41"/>
      <c r="F16" s="41"/>
      <c r="G16" s="41"/>
      <c r="H16" s="43"/>
      <c r="I16" s="41"/>
      <c r="J16" s="41"/>
      <c r="K16" s="41"/>
      <c r="L16" s="41"/>
      <c r="M16" s="41"/>
      <c r="N16" s="41"/>
      <c r="O16" s="41"/>
      <c r="P16" s="41"/>
      <c r="Q16" s="1" t="s">
        <v>496</v>
      </c>
      <c r="R16" s="1" t="s">
        <v>495</v>
      </c>
      <c r="S16" s="41"/>
      <c r="T16" s="45"/>
      <c r="U16" s="41"/>
      <c r="V16" s="41"/>
    </row>
    <row r="17" spans="1:22" ht="13.5" customHeight="1" thickBot="1" x14ac:dyDescent="0.3">
      <c r="A17" s="41"/>
      <c r="B17" s="41"/>
      <c r="C17" s="41"/>
      <c r="D17" s="41"/>
      <c r="E17" s="41"/>
      <c r="F17" s="41"/>
      <c r="G17" s="41"/>
      <c r="H17" s="43"/>
      <c r="I17" s="41"/>
      <c r="J17" s="41"/>
      <c r="K17" s="41"/>
      <c r="L17" s="41"/>
      <c r="M17" s="41"/>
      <c r="N17" s="41"/>
      <c r="O17" s="41"/>
      <c r="P17" s="41"/>
      <c r="Q17" s="1" t="s">
        <v>494</v>
      </c>
      <c r="R17" s="1" t="s">
        <v>493</v>
      </c>
      <c r="S17" s="41"/>
      <c r="T17" s="45"/>
      <c r="U17" s="41"/>
      <c r="V17" s="41"/>
    </row>
    <row r="18" spans="1:22" ht="13.5" customHeight="1" thickBot="1" x14ac:dyDescent="0.3">
      <c r="A18" s="41"/>
      <c r="B18" s="41"/>
      <c r="C18" s="41"/>
      <c r="D18" s="41"/>
      <c r="E18" s="41"/>
      <c r="F18" s="41"/>
      <c r="G18" s="41"/>
      <c r="H18" s="43"/>
      <c r="I18" s="41"/>
      <c r="J18" s="41"/>
      <c r="K18" s="41"/>
      <c r="L18" s="41"/>
      <c r="M18" s="41"/>
      <c r="N18" s="41"/>
      <c r="O18" s="41"/>
      <c r="P18" s="41"/>
      <c r="Q18" s="1" t="s">
        <v>492</v>
      </c>
      <c r="R18" s="1" t="s">
        <v>491</v>
      </c>
      <c r="S18" s="41"/>
      <c r="T18" s="45"/>
      <c r="U18" s="41"/>
      <c r="V18" s="41"/>
    </row>
    <row r="19" spans="1:22" ht="13.5" customHeight="1" thickBot="1" x14ac:dyDescent="0.3">
      <c r="A19" s="41"/>
      <c r="B19" s="41"/>
      <c r="C19" s="41"/>
      <c r="D19" s="41"/>
      <c r="E19" s="41"/>
      <c r="F19" s="41"/>
      <c r="G19" s="41"/>
      <c r="H19" s="43"/>
      <c r="I19" s="41"/>
      <c r="J19" s="41"/>
      <c r="K19" s="41"/>
      <c r="L19" s="41"/>
      <c r="M19" s="41"/>
      <c r="N19" s="41"/>
      <c r="O19" s="41"/>
      <c r="P19" s="41"/>
      <c r="Q19" s="1" t="s">
        <v>490</v>
      </c>
      <c r="R19" s="1" t="s">
        <v>285</v>
      </c>
      <c r="S19" s="41"/>
      <c r="T19" s="45"/>
      <c r="U19" s="41"/>
      <c r="V19" s="41"/>
    </row>
    <row r="20" spans="1:22" ht="13.5" customHeight="1" thickBot="1" x14ac:dyDescent="0.3">
      <c r="A20" s="41"/>
      <c r="B20" s="41"/>
      <c r="C20" s="41"/>
      <c r="D20" s="41"/>
      <c r="E20" s="41"/>
      <c r="F20" s="41"/>
      <c r="G20" s="41"/>
      <c r="H20" s="43"/>
      <c r="I20" s="41"/>
      <c r="J20" s="41"/>
      <c r="K20" s="41"/>
      <c r="L20" s="41"/>
      <c r="M20" s="41"/>
      <c r="N20" s="41"/>
      <c r="O20" s="41"/>
      <c r="P20" s="41"/>
      <c r="Q20" s="1" t="s">
        <v>489</v>
      </c>
      <c r="R20" s="1" t="s">
        <v>488</v>
      </c>
      <c r="S20" s="41"/>
      <c r="T20" s="45"/>
      <c r="U20" s="41"/>
      <c r="V20" s="41"/>
    </row>
    <row r="21" spans="1:22" ht="13.5" customHeight="1" thickBot="1" x14ac:dyDescent="0.3">
      <c r="A21" s="42"/>
      <c r="B21" s="42"/>
      <c r="C21" s="42"/>
      <c r="D21" s="42"/>
      <c r="E21" s="42"/>
      <c r="F21" s="42"/>
      <c r="G21" s="42"/>
      <c r="H21" s="44"/>
      <c r="I21" s="42"/>
      <c r="J21" s="42"/>
      <c r="K21" s="42"/>
      <c r="L21" s="42"/>
      <c r="M21" s="42"/>
      <c r="N21" s="42"/>
      <c r="O21" s="42"/>
      <c r="P21" s="42"/>
      <c r="Q21" s="1" t="s">
        <v>487</v>
      </c>
      <c r="R21" s="1" t="s">
        <v>34</v>
      </c>
      <c r="S21" s="42"/>
      <c r="T21" s="46"/>
      <c r="U21" s="42"/>
      <c r="V21" s="42"/>
    </row>
    <row r="22" spans="1:22" x14ac:dyDescent="0.25">
      <c r="L22" t="s">
        <v>1096</v>
      </c>
      <c r="M22">
        <f>COUNTA(M3:M21)</f>
        <v>3</v>
      </c>
    </row>
    <row r="23" spans="1:22" x14ac:dyDescent="0.25">
      <c r="L23" t="s">
        <v>1097</v>
      </c>
    </row>
  </sheetData>
  <mergeCells count="61">
    <mergeCell ref="B1:B2"/>
    <mergeCell ref="C1:C2"/>
    <mergeCell ref="D1:D2"/>
    <mergeCell ref="S1:S2"/>
    <mergeCell ref="E1:E2"/>
    <mergeCell ref="F1:F2"/>
    <mergeCell ref="V1:V2"/>
    <mergeCell ref="A3:A13"/>
    <mergeCell ref="B3:B13"/>
    <mergeCell ref="C3:C13"/>
    <mergeCell ref="D3:D13"/>
    <mergeCell ref="E3:E13"/>
    <mergeCell ref="G1:G2"/>
    <mergeCell ref="H1:H2"/>
    <mergeCell ref="I1:I2"/>
    <mergeCell ref="J1:J2"/>
    <mergeCell ref="K1:K2"/>
    <mergeCell ref="L1:L2"/>
    <mergeCell ref="A1:A2"/>
    <mergeCell ref="T1:T2"/>
    <mergeCell ref="U1:U2"/>
    <mergeCell ref="F3:F13"/>
    <mergeCell ref="G3:G13"/>
    <mergeCell ref="H3:H13"/>
    <mergeCell ref="I3:I13"/>
    <mergeCell ref="J3:J13"/>
    <mergeCell ref="L3:L13"/>
    <mergeCell ref="M3:M10"/>
    <mergeCell ref="N3:N10"/>
    <mergeCell ref="O3:O10"/>
    <mergeCell ref="P3:P10"/>
    <mergeCell ref="T3:T13"/>
    <mergeCell ref="U3:U13"/>
    <mergeCell ref="K3:K13"/>
    <mergeCell ref="M1:R1"/>
    <mergeCell ref="V3:V13"/>
    <mergeCell ref="M11:M13"/>
    <mergeCell ref="N11:N13"/>
    <mergeCell ref="O11:O13"/>
    <mergeCell ref="P11:P13"/>
    <mergeCell ref="S3:S13"/>
    <mergeCell ref="L14:L21"/>
    <mergeCell ref="A14:A21"/>
    <mergeCell ref="B14:B21"/>
    <mergeCell ref="C14:C21"/>
    <mergeCell ref="D14:D21"/>
    <mergeCell ref="E14:E21"/>
    <mergeCell ref="F14:F21"/>
    <mergeCell ref="G14:G21"/>
    <mergeCell ref="H14:H21"/>
    <mergeCell ref="I14:I21"/>
    <mergeCell ref="J14:J21"/>
    <mergeCell ref="K14:K21"/>
    <mergeCell ref="U14:U21"/>
    <mergeCell ref="V14:V21"/>
    <mergeCell ref="M14:M21"/>
    <mergeCell ref="N14:N21"/>
    <mergeCell ref="O14:O21"/>
    <mergeCell ref="P14:P21"/>
    <mergeCell ref="S14:S21"/>
    <mergeCell ref="T14:T21"/>
  </mergeCells>
  <hyperlinks>
    <hyperlink ref="H3" r:id="rId1" tooltip="Descripcion" display="http://172.22.1.31:8080/Isolucionsda/Mejoramiento/frmAccion.aspx?IdAccion=MTMxNg==&amp;Consecutivo=Nzgw" xr:uid="{00000000-0004-0000-0900-000000000000}"/>
    <hyperlink ref="H14" r:id="rId2" tooltip="Descripcion" display="http://172.22.1.31:8080/Isolucionsda/Mejoramiento/frmAccion.aspx?IdAccion=MTMxNw==&amp;Consecutivo=Nzgx" xr:uid="{00000000-0004-0000-09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8"/>
  <sheetViews>
    <sheetView workbookViewId="0">
      <selection activeCell="M3" sqref="M3:M6"/>
    </sheetView>
  </sheetViews>
  <sheetFormatPr baseColWidth="10" defaultRowHeight="15" x14ac:dyDescent="0.25"/>
  <cols>
    <col min="8" max="8" width="35.85546875" customWidth="1"/>
  </cols>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28.5" customHeight="1" thickBot="1" x14ac:dyDescent="0.3">
      <c r="A3" s="1" t="s">
        <v>240</v>
      </c>
      <c r="B3" s="1">
        <v>813</v>
      </c>
      <c r="C3" s="1" t="s">
        <v>55</v>
      </c>
      <c r="D3" s="1" t="s">
        <v>46</v>
      </c>
      <c r="E3" s="1" t="s">
        <v>158</v>
      </c>
      <c r="F3" s="1" t="s">
        <v>4</v>
      </c>
      <c r="G3" s="1"/>
      <c r="H3" s="3" t="s">
        <v>242</v>
      </c>
      <c r="I3" s="1" t="s">
        <v>52</v>
      </c>
      <c r="J3" s="1" t="s">
        <v>235</v>
      </c>
      <c r="K3" s="1"/>
      <c r="L3" s="1">
        <v>0</v>
      </c>
      <c r="M3" s="1" t="s">
        <v>242</v>
      </c>
      <c r="N3" s="1" t="s">
        <v>46</v>
      </c>
      <c r="O3" s="1" t="s">
        <v>0</v>
      </c>
      <c r="P3" s="1" t="s">
        <v>24</v>
      </c>
      <c r="Q3" s="1" t="s">
        <v>241</v>
      </c>
      <c r="R3" s="1" t="s">
        <v>228</v>
      </c>
      <c r="S3" s="1" t="s">
        <v>0</v>
      </c>
      <c r="T3" s="2">
        <v>0</v>
      </c>
      <c r="U3" s="1">
        <v>157</v>
      </c>
      <c r="V3" s="1"/>
    </row>
    <row r="4" spans="1:22" ht="28.5" customHeight="1" thickBot="1" x14ac:dyDescent="0.3">
      <c r="A4" s="47" t="s">
        <v>8</v>
      </c>
      <c r="B4" s="47">
        <v>433</v>
      </c>
      <c r="C4" s="47" t="s">
        <v>55</v>
      </c>
      <c r="D4" s="47" t="s">
        <v>46</v>
      </c>
      <c r="E4" s="47" t="s">
        <v>54</v>
      </c>
      <c r="F4" s="47" t="s">
        <v>4</v>
      </c>
      <c r="G4" s="47"/>
      <c r="H4" s="48" t="s">
        <v>53</v>
      </c>
      <c r="I4" s="47" t="s">
        <v>52</v>
      </c>
      <c r="J4" s="47" t="s">
        <v>51</v>
      </c>
      <c r="K4" s="47"/>
      <c r="L4" s="47">
        <v>0</v>
      </c>
      <c r="M4" s="1" t="s">
        <v>50</v>
      </c>
      <c r="N4" s="1" t="s">
        <v>46</v>
      </c>
      <c r="O4" s="1" t="s">
        <v>0</v>
      </c>
      <c r="P4" s="1" t="s">
        <v>24</v>
      </c>
      <c r="Q4" s="1" t="s">
        <v>49</v>
      </c>
      <c r="R4" s="1" t="s">
        <v>37</v>
      </c>
      <c r="S4" s="47" t="s">
        <v>0</v>
      </c>
      <c r="T4" s="49">
        <v>0</v>
      </c>
      <c r="U4" s="47">
        <v>157</v>
      </c>
      <c r="V4" s="47"/>
    </row>
    <row r="5" spans="1:22" ht="28.5" customHeight="1" thickBot="1" x14ac:dyDescent="0.3">
      <c r="A5" s="41"/>
      <c r="B5" s="41"/>
      <c r="C5" s="41"/>
      <c r="D5" s="41"/>
      <c r="E5" s="41"/>
      <c r="F5" s="41"/>
      <c r="G5" s="41"/>
      <c r="H5" s="43"/>
      <c r="I5" s="41"/>
      <c r="J5" s="41"/>
      <c r="K5" s="41"/>
      <c r="L5" s="41"/>
      <c r="M5" s="1" t="s">
        <v>48</v>
      </c>
      <c r="N5" s="1" t="s">
        <v>46</v>
      </c>
      <c r="O5" s="1" t="s">
        <v>0</v>
      </c>
      <c r="P5" s="1" t="s">
        <v>24</v>
      </c>
      <c r="Q5" s="1"/>
      <c r="R5" s="1"/>
      <c r="S5" s="41"/>
      <c r="T5" s="45"/>
      <c r="U5" s="41"/>
      <c r="V5" s="41"/>
    </row>
    <row r="6" spans="1:22" ht="28.5" customHeight="1" thickBot="1" x14ac:dyDescent="0.3">
      <c r="A6" s="42"/>
      <c r="B6" s="42"/>
      <c r="C6" s="42"/>
      <c r="D6" s="42"/>
      <c r="E6" s="42"/>
      <c r="F6" s="42"/>
      <c r="G6" s="42"/>
      <c r="H6" s="44"/>
      <c r="I6" s="42"/>
      <c r="J6" s="42"/>
      <c r="K6" s="42"/>
      <c r="L6" s="42"/>
      <c r="M6" s="1" t="s">
        <v>47</v>
      </c>
      <c r="N6" s="1" t="s">
        <v>46</v>
      </c>
      <c r="O6" s="1" t="s">
        <v>0</v>
      </c>
      <c r="P6" s="1" t="s">
        <v>24</v>
      </c>
      <c r="Q6" s="1"/>
      <c r="R6" s="1"/>
      <c r="S6" s="42"/>
      <c r="T6" s="46"/>
      <c r="U6" s="42"/>
      <c r="V6" s="42"/>
    </row>
    <row r="7" spans="1:22" x14ac:dyDescent="0.25">
      <c r="L7" t="s">
        <v>1096</v>
      </c>
      <c r="M7">
        <f>COUNTA(M3:M6)</f>
        <v>4</v>
      </c>
    </row>
    <row r="8" spans="1:22" x14ac:dyDescent="0.25">
      <c r="L8" t="s">
        <v>1097</v>
      </c>
    </row>
  </sheetData>
  <mergeCells count="33">
    <mergeCell ref="L1:L2"/>
    <mergeCell ref="A1:A2"/>
    <mergeCell ref="B1:B2"/>
    <mergeCell ref="C1:C2"/>
    <mergeCell ref="D1:D2"/>
    <mergeCell ref="E1:E2"/>
    <mergeCell ref="F1:F2"/>
    <mergeCell ref="G1:G2"/>
    <mergeCell ref="H1:H2"/>
    <mergeCell ref="I1:I2"/>
    <mergeCell ref="J1:J2"/>
    <mergeCell ref="K1:K2"/>
    <mergeCell ref="M1:R1"/>
    <mergeCell ref="S1:S2"/>
    <mergeCell ref="T1:T2"/>
    <mergeCell ref="U1:U2"/>
    <mergeCell ref="V1:V2"/>
    <mergeCell ref="K4:K6"/>
    <mergeCell ref="A4:A6"/>
    <mergeCell ref="B4:B6"/>
    <mergeCell ref="C4:C6"/>
    <mergeCell ref="D4:D6"/>
    <mergeCell ref="E4:E6"/>
    <mergeCell ref="F4:F6"/>
    <mergeCell ref="G4:G6"/>
    <mergeCell ref="H4:H6"/>
    <mergeCell ref="I4:I6"/>
    <mergeCell ref="J4:J6"/>
    <mergeCell ref="L4:L6"/>
    <mergeCell ref="S4:S6"/>
    <mergeCell ref="T4:T6"/>
    <mergeCell ref="U4:U6"/>
    <mergeCell ref="V4:V6"/>
  </mergeCells>
  <hyperlinks>
    <hyperlink ref="H3" r:id="rId1" tooltip="Descripcion" display="http://172.22.1.31:8080/Isolucionsda/Mejoramiento/frmAccion.aspx?IdAccion=MTM1MQ==&amp;Consecutivo=ODEz" xr:uid="{00000000-0004-0000-0A00-000000000000}"/>
    <hyperlink ref="H4" r:id="rId2" tooltip="Descripcion" display="http://172.22.1.31:8080/Isolucionsda/Mejoramiento/frmNotaDeMejora.aspx?CodNotaMejora=NTYy&amp;Consecutivo=NDMz"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
  <sheetViews>
    <sheetView zoomScale="70" zoomScaleNormal="70" workbookViewId="0">
      <selection activeCell="M3" sqref="M3:M4"/>
    </sheetView>
  </sheetViews>
  <sheetFormatPr baseColWidth="10" defaultRowHeight="15" x14ac:dyDescent="0.25"/>
  <sheetData>
    <row r="1" spans="1:22" ht="15.75" customHeight="1"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5" customHeight="1" thickBot="1" x14ac:dyDescent="0.3">
      <c r="A3" s="47" t="s">
        <v>8</v>
      </c>
      <c r="B3" s="47">
        <v>432</v>
      </c>
      <c r="C3" s="47" t="s">
        <v>61</v>
      </c>
      <c r="D3" s="47" t="s">
        <v>20</v>
      </c>
      <c r="E3" s="47" t="s">
        <v>54</v>
      </c>
      <c r="F3" s="47" t="s">
        <v>4</v>
      </c>
      <c r="G3" s="47"/>
      <c r="H3" s="48" t="s">
        <v>60</v>
      </c>
      <c r="I3" s="47" t="s">
        <v>18</v>
      </c>
      <c r="J3" s="47" t="s">
        <v>1</v>
      </c>
      <c r="K3" s="47"/>
      <c r="L3" s="47">
        <v>0</v>
      </c>
      <c r="M3" s="47" t="s">
        <v>59</v>
      </c>
      <c r="N3" s="47" t="s">
        <v>20</v>
      </c>
      <c r="O3" s="47" t="s">
        <v>0</v>
      </c>
      <c r="P3" s="47" t="s">
        <v>24</v>
      </c>
      <c r="Q3" s="1" t="s">
        <v>58</v>
      </c>
      <c r="R3" s="1" t="s">
        <v>56</v>
      </c>
      <c r="S3" s="47" t="s">
        <v>0</v>
      </c>
      <c r="T3" s="49">
        <v>0</v>
      </c>
      <c r="U3" s="47">
        <v>157</v>
      </c>
      <c r="V3" s="47"/>
    </row>
    <row r="4" spans="1:22" ht="40.5" customHeight="1" thickBot="1" x14ac:dyDescent="0.3">
      <c r="A4" s="42"/>
      <c r="B4" s="42"/>
      <c r="C4" s="42"/>
      <c r="D4" s="42"/>
      <c r="E4" s="42"/>
      <c r="F4" s="42"/>
      <c r="G4" s="42"/>
      <c r="H4" s="44"/>
      <c r="I4" s="42"/>
      <c r="J4" s="42"/>
      <c r="K4" s="42"/>
      <c r="L4" s="42"/>
      <c r="M4" s="42"/>
      <c r="N4" s="42"/>
      <c r="O4" s="42"/>
      <c r="P4" s="42"/>
      <c r="Q4" s="1" t="s">
        <v>57</v>
      </c>
      <c r="R4" s="1" t="s">
        <v>56</v>
      </c>
      <c r="S4" s="42"/>
      <c r="T4" s="46"/>
      <c r="U4" s="42"/>
      <c r="V4" s="42"/>
    </row>
    <row r="5" spans="1:22" x14ac:dyDescent="0.25">
      <c r="L5" t="s">
        <v>1101</v>
      </c>
      <c r="M5">
        <f>COUNTA(M3)</f>
        <v>1</v>
      </c>
    </row>
  </sheetData>
  <mergeCells count="37">
    <mergeCell ref="A1:A2"/>
    <mergeCell ref="B1:B2"/>
    <mergeCell ref="S1:S2"/>
    <mergeCell ref="T1:T2"/>
    <mergeCell ref="U1:U2"/>
    <mergeCell ref="C1:C2"/>
    <mergeCell ref="D1:D2"/>
    <mergeCell ref="E1:E2"/>
    <mergeCell ref="F1:F2"/>
    <mergeCell ref="V1:V2"/>
    <mergeCell ref="G1:G2"/>
    <mergeCell ref="H1:H2"/>
    <mergeCell ref="I1:I2"/>
    <mergeCell ref="J1:J2"/>
    <mergeCell ref="K1:K2"/>
    <mergeCell ref="L1:L2"/>
    <mergeCell ref="M1:R1"/>
    <mergeCell ref="L3:L4"/>
    <mergeCell ref="A3:A4"/>
    <mergeCell ref="B3:B4"/>
    <mergeCell ref="C3:C4"/>
    <mergeCell ref="D3:D4"/>
    <mergeCell ref="E3:E4"/>
    <mergeCell ref="F3:F4"/>
    <mergeCell ref="G3:G4"/>
    <mergeCell ref="H3:H4"/>
    <mergeCell ref="I3:I4"/>
    <mergeCell ref="J3:J4"/>
    <mergeCell ref="K3:K4"/>
    <mergeCell ref="U3:U4"/>
    <mergeCell ref="V3:V4"/>
    <mergeCell ref="M3:M4"/>
    <mergeCell ref="N3:N4"/>
    <mergeCell ref="O3:O4"/>
    <mergeCell ref="P3:P4"/>
    <mergeCell ref="S3:S4"/>
    <mergeCell ref="T3:T4"/>
  </mergeCells>
  <hyperlinks>
    <hyperlink ref="H3" r:id="rId1" tooltip="Descripcion" display="http://172.22.1.31:8080/Isolucionsda/Mejoramiento/frmNotaDeMejora.aspx?CodNotaMejora=NTYx&amp;Consecutivo=NDMy"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6"/>
  <sheetViews>
    <sheetView workbookViewId="0">
      <selection activeCell="G12" sqref="G12"/>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2.5" customHeight="1"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22.5" customHeight="1" thickBot="1" x14ac:dyDescent="0.3">
      <c r="A3" s="47" t="s">
        <v>8</v>
      </c>
      <c r="B3" s="47">
        <v>432</v>
      </c>
      <c r="C3" s="47" t="s">
        <v>61</v>
      </c>
      <c r="D3" s="47" t="s">
        <v>20</v>
      </c>
      <c r="E3" s="47" t="s">
        <v>54</v>
      </c>
      <c r="F3" s="47" t="s">
        <v>4</v>
      </c>
      <c r="G3" s="47"/>
      <c r="H3" s="48" t="s">
        <v>60</v>
      </c>
      <c r="I3" s="47" t="s">
        <v>18</v>
      </c>
      <c r="J3" s="47" t="s">
        <v>1</v>
      </c>
      <c r="K3" s="47"/>
      <c r="L3" s="47">
        <v>0</v>
      </c>
      <c r="M3" s="47" t="s">
        <v>59</v>
      </c>
      <c r="N3" s="47" t="s">
        <v>20</v>
      </c>
      <c r="O3" s="47" t="s">
        <v>0</v>
      </c>
      <c r="P3" s="47" t="s">
        <v>24</v>
      </c>
      <c r="Q3" s="1" t="s">
        <v>58</v>
      </c>
      <c r="R3" s="1" t="s">
        <v>56</v>
      </c>
      <c r="S3" s="47" t="s">
        <v>0</v>
      </c>
      <c r="T3" s="49">
        <v>0</v>
      </c>
      <c r="U3" s="47">
        <v>157</v>
      </c>
      <c r="V3" s="47"/>
    </row>
    <row r="4" spans="1:22" ht="22.5" customHeight="1" thickBot="1" x14ac:dyDescent="0.3">
      <c r="A4" s="42"/>
      <c r="B4" s="42"/>
      <c r="C4" s="42"/>
      <c r="D4" s="42"/>
      <c r="E4" s="42"/>
      <c r="F4" s="42"/>
      <c r="G4" s="42"/>
      <c r="H4" s="44"/>
      <c r="I4" s="42"/>
      <c r="J4" s="42"/>
      <c r="K4" s="42"/>
      <c r="L4" s="42"/>
      <c r="M4" s="42"/>
      <c r="N4" s="42"/>
      <c r="O4" s="42"/>
      <c r="P4" s="42"/>
      <c r="Q4" s="1" t="s">
        <v>57</v>
      </c>
      <c r="R4" s="1" t="s">
        <v>56</v>
      </c>
      <c r="S4" s="42"/>
      <c r="T4" s="46"/>
      <c r="U4" s="42"/>
      <c r="V4" s="42"/>
    </row>
    <row r="5" spans="1:22" ht="22.5" customHeight="1" x14ac:dyDescent="0.25">
      <c r="L5" t="s">
        <v>1101</v>
      </c>
      <c r="M5">
        <f>COUNTA(M3-M4)</f>
        <v>1</v>
      </c>
    </row>
    <row r="6" spans="1:22" ht="22.5" customHeight="1" x14ac:dyDescent="0.25"/>
    <row r="7" spans="1:22" ht="22.5" customHeight="1" x14ac:dyDescent="0.25"/>
    <row r="8" spans="1:22" ht="22.5" customHeight="1" x14ac:dyDescent="0.25"/>
    <row r="9" spans="1:22" ht="22.5" customHeight="1" x14ac:dyDescent="0.25"/>
    <row r="10" spans="1:22" ht="22.5" customHeight="1" x14ac:dyDescent="0.25"/>
    <row r="11" spans="1:22" ht="22.5" customHeight="1" x14ac:dyDescent="0.25"/>
    <row r="12" spans="1:22" ht="22.5" customHeight="1" x14ac:dyDescent="0.25"/>
    <row r="13" spans="1:22" ht="22.5" customHeight="1" x14ac:dyDescent="0.25"/>
    <row r="14" spans="1:22" ht="22.5" customHeight="1" x14ac:dyDescent="0.25"/>
    <row r="15" spans="1:22" ht="22.5" customHeight="1" x14ac:dyDescent="0.25"/>
    <row r="16" spans="1:22" ht="22.5" customHeight="1" x14ac:dyDescent="0.25"/>
  </sheetData>
  <mergeCells count="37">
    <mergeCell ref="C1:C2"/>
    <mergeCell ref="D1:D2"/>
    <mergeCell ref="E1:E2"/>
    <mergeCell ref="F1:F2"/>
    <mergeCell ref="V1:V2"/>
    <mergeCell ref="A3:A4"/>
    <mergeCell ref="B3:B4"/>
    <mergeCell ref="C3:C4"/>
    <mergeCell ref="D3:D4"/>
    <mergeCell ref="E3:E4"/>
    <mergeCell ref="G1:G2"/>
    <mergeCell ref="H1:H2"/>
    <mergeCell ref="I1:I2"/>
    <mergeCell ref="J1:J2"/>
    <mergeCell ref="K1:K2"/>
    <mergeCell ref="L1:L2"/>
    <mergeCell ref="A1:A2"/>
    <mergeCell ref="B1:B2"/>
    <mergeCell ref="T1:T2"/>
    <mergeCell ref="U1:U2"/>
    <mergeCell ref="F3:F4"/>
    <mergeCell ref="G3:G4"/>
    <mergeCell ref="H3:H4"/>
    <mergeCell ref="I3:I4"/>
    <mergeCell ref="J3:J4"/>
    <mergeCell ref="T3:T4"/>
    <mergeCell ref="U3:U4"/>
    <mergeCell ref="K3:K4"/>
    <mergeCell ref="M1:R1"/>
    <mergeCell ref="S1:S2"/>
    <mergeCell ref="V3:V4"/>
    <mergeCell ref="L3:L4"/>
    <mergeCell ref="M3:M4"/>
    <mergeCell ref="N3:N4"/>
    <mergeCell ref="O3:O4"/>
    <mergeCell ref="P3:P4"/>
    <mergeCell ref="S3:S4"/>
  </mergeCells>
  <hyperlinks>
    <hyperlink ref="H3" r:id="rId1" tooltip="Descripcion" display="http://172.22.1.31:8080/Isolucionsda/Mejoramiento/frmNotaDeMejora.aspx?CodNotaMejora=NTYx&amp;Consecutivo=NDMy"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1"/>
  <sheetViews>
    <sheetView topLeftCell="A21" workbookViewId="0">
      <selection activeCell="M13" sqref="M13:M20"/>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57" thickBot="1" x14ac:dyDescent="0.3">
      <c r="A3" s="47" t="s">
        <v>206</v>
      </c>
      <c r="B3" s="47">
        <v>367</v>
      </c>
      <c r="C3" s="47" t="s">
        <v>205</v>
      </c>
      <c r="D3" s="47" t="s">
        <v>98</v>
      </c>
      <c r="E3" s="47" t="s">
        <v>204</v>
      </c>
      <c r="F3" s="47" t="s">
        <v>95</v>
      </c>
      <c r="G3" s="47"/>
      <c r="H3" s="48" t="s">
        <v>203</v>
      </c>
      <c r="I3" s="47" t="s">
        <v>109</v>
      </c>
      <c r="J3" s="47" t="s">
        <v>202</v>
      </c>
      <c r="K3" s="47"/>
      <c r="L3" s="47">
        <v>0</v>
      </c>
      <c r="M3" s="47" t="s">
        <v>201</v>
      </c>
      <c r="N3" s="47" t="s">
        <v>98</v>
      </c>
      <c r="O3" s="47" t="s">
        <v>192</v>
      </c>
      <c r="P3" s="47" t="s">
        <v>24</v>
      </c>
      <c r="Q3" s="1" t="s">
        <v>191</v>
      </c>
      <c r="R3" s="1" t="s">
        <v>190</v>
      </c>
      <c r="S3" s="47" t="s">
        <v>192</v>
      </c>
      <c r="T3" s="49">
        <v>0</v>
      </c>
      <c r="U3" s="47">
        <v>-725</v>
      </c>
      <c r="V3" s="47"/>
    </row>
    <row r="4" spans="1:22" ht="409.6" thickBot="1" x14ac:dyDescent="0.3">
      <c r="A4" s="41"/>
      <c r="B4" s="41"/>
      <c r="C4" s="41"/>
      <c r="D4" s="41"/>
      <c r="E4" s="41"/>
      <c r="F4" s="41"/>
      <c r="G4" s="41"/>
      <c r="H4" s="43"/>
      <c r="I4" s="41"/>
      <c r="J4" s="41"/>
      <c r="K4" s="41"/>
      <c r="L4" s="41"/>
      <c r="M4" s="41"/>
      <c r="N4" s="41"/>
      <c r="O4" s="41"/>
      <c r="P4" s="41"/>
      <c r="Q4" s="1" t="s">
        <v>200</v>
      </c>
      <c r="R4" s="1" t="s">
        <v>188</v>
      </c>
      <c r="S4" s="41"/>
      <c r="T4" s="45"/>
      <c r="U4" s="41"/>
      <c r="V4" s="41"/>
    </row>
    <row r="5" spans="1:22" ht="409.6" thickBot="1" x14ac:dyDescent="0.3">
      <c r="A5" s="41"/>
      <c r="B5" s="41"/>
      <c r="C5" s="41"/>
      <c r="D5" s="41"/>
      <c r="E5" s="41"/>
      <c r="F5" s="41"/>
      <c r="G5" s="41"/>
      <c r="H5" s="43"/>
      <c r="I5" s="41"/>
      <c r="J5" s="41"/>
      <c r="K5" s="41"/>
      <c r="L5" s="41"/>
      <c r="M5" s="41"/>
      <c r="N5" s="41"/>
      <c r="O5" s="41"/>
      <c r="P5" s="41"/>
      <c r="Q5" s="1" t="s">
        <v>199</v>
      </c>
      <c r="R5" s="1" t="s">
        <v>186</v>
      </c>
      <c r="S5" s="41"/>
      <c r="T5" s="45"/>
      <c r="U5" s="41"/>
      <c r="V5" s="41"/>
    </row>
    <row r="6" spans="1:22" ht="259.5" thickBot="1" x14ac:dyDescent="0.3">
      <c r="A6" s="41"/>
      <c r="B6" s="41"/>
      <c r="C6" s="41"/>
      <c r="D6" s="41"/>
      <c r="E6" s="41"/>
      <c r="F6" s="41"/>
      <c r="G6" s="41"/>
      <c r="H6" s="43"/>
      <c r="I6" s="41"/>
      <c r="J6" s="41"/>
      <c r="K6" s="41"/>
      <c r="L6" s="41"/>
      <c r="M6" s="41"/>
      <c r="N6" s="41"/>
      <c r="O6" s="41"/>
      <c r="P6" s="41"/>
      <c r="Q6" s="1" t="s">
        <v>185</v>
      </c>
      <c r="R6" s="1" t="s">
        <v>184</v>
      </c>
      <c r="S6" s="41"/>
      <c r="T6" s="45"/>
      <c r="U6" s="41"/>
      <c r="V6" s="41"/>
    </row>
    <row r="7" spans="1:22" ht="409.6" thickBot="1" x14ac:dyDescent="0.3">
      <c r="A7" s="41"/>
      <c r="B7" s="41"/>
      <c r="C7" s="41"/>
      <c r="D7" s="41"/>
      <c r="E7" s="41"/>
      <c r="F7" s="41"/>
      <c r="G7" s="41"/>
      <c r="H7" s="43"/>
      <c r="I7" s="41"/>
      <c r="J7" s="41"/>
      <c r="K7" s="41"/>
      <c r="L7" s="41"/>
      <c r="M7" s="41"/>
      <c r="N7" s="41"/>
      <c r="O7" s="41"/>
      <c r="P7" s="41"/>
      <c r="Q7" s="1" t="s">
        <v>183</v>
      </c>
      <c r="R7" s="1" t="s">
        <v>182</v>
      </c>
      <c r="S7" s="41"/>
      <c r="T7" s="45"/>
      <c r="U7" s="41"/>
      <c r="V7" s="41"/>
    </row>
    <row r="8" spans="1:22" ht="79.5" thickBot="1" x14ac:dyDescent="0.3">
      <c r="A8" s="41"/>
      <c r="B8" s="41"/>
      <c r="C8" s="41"/>
      <c r="D8" s="41"/>
      <c r="E8" s="41"/>
      <c r="F8" s="41"/>
      <c r="G8" s="41"/>
      <c r="H8" s="43"/>
      <c r="I8" s="41"/>
      <c r="J8" s="41"/>
      <c r="K8" s="41"/>
      <c r="L8" s="41"/>
      <c r="M8" s="41"/>
      <c r="N8" s="41"/>
      <c r="O8" s="41"/>
      <c r="P8" s="41"/>
      <c r="Q8" s="1" t="s">
        <v>198</v>
      </c>
      <c r="R8" s="1" t="s">
        <v>197</v>
      </c>
      <c r="S8" s="41"/>
      <c r="T8" s="45"/>
      <c r="U8" s="41"/>
      <c r="V8" s="41"/>
    </row>
    <row r="9" spans="1:22" ht="409.6" thickBot="1" x14ac:dyDescent="0.3">
      <c r="A9" s="41"/>
      <c r="B9" s="41"/>
      <c r="C9" s="41"/>
      <c r="D9" s="41"/>
      <c r="E9" s="41"/>
      <c r="F9" s="41"/>
      <c r="G9" s="41"/>
      <c r="H9" s="43"/>
      <c r="I9" s="41"/>
      <c r="J9" s="41"/>
      <c r="K9" s="41"/>
      <c r="L9" s="41"/>
      <c r="M9" s="41"/>
      <c r="N9" s="41"/>
      <c r="O9" s="41"/>
      <c r="P9" s="41"/>
      <c r="Q9" s="1" t="s">
        <v>181</v>
      </c>
      <c r="R9" s="1" t="s">
        <v>180</v>
      </c>
      <c r="S9" s="41"/>
      <c r="T9" s="45"/>
      <c r="U9" s="41"/>
      <c r="V9" s="41"/>
    </row>
    <row r="10" spans="1:22" ht="409.6" thickBot="1" x14ac:dyDescent="0.3">
      <c r="A10" s="41"/>
      <c r="B10" s="41"/>
      <c r="C10" s="41"/>
      <c r="D10" s="41"/>
      <c r="E10" s="41"/>
      <c r="F10" s="41"/>
      <c r="G10" s="41"/>
      <c r="H10" s="43"/>
      <c r="I10" s="41"/>
      <c r="J10" s="41"/>
      <c r="K10" s="41"/>
      <c r="L10" s="41"/>
      <c r="M10" s="41"/>
      <c r="N10" s="41"/>
      <c r="O10" s="41"/>
      <c r="P10" s="41"/>
      <c r="Q10" s="1" t="s">
        <v>196</v>
      </c>
      <c r="R10" s="1" t="s">
        <v>178</v>
      </c>
      <c r="S10" s="41"/>
      <c r="T10" s="45"/>
      <c r="U10" s="41"/>
      <c r="V10" s="41"/>
    </row>
    <row r="11" spans="1:22" ht="409.6" thickBot="1" x14ac:dyDescent="0.3">
      <c r="A11" s="41"/>
      <c r="B11" s="41"/>
      <c r="C11" s="41"/>
      <c r="D11" s="41"/>
      <c r="E11" s="41"/>
      <c r="F11" s="41"/>
      <c r="G11" s="41"/>
      <c r="H11" s="43"/>
      <c r="I11" s="41"/>
      <c r="J11" s="41"/>
      <c r="K11" s="41"/>
      <c r="L11" s="41"/>
      <c r="M11" s="41"/>
      <c r="N11" s="41"/>
      <c r="O11" s="41"/>
      <c r="P11" s="41"/>
      <c r="Q11" s="1" t="s">
        <v>177</v>
      </c>
      <c r="R11" s="1" t="s">
        <v>176</v>
      </c>
      <c r="S11" s="41"/>
      <c r="T11" s="45"/>
      <c r="U11" s="41"/>
      <c r="V11" s="41"/>
    </row>
    <row r="12" spans="1:22" ht="409.6" thickBot="1" x14ac:dyDescent="0.3">
      <c r="A12" s="41"/>
      <c r="B12" s="41"/>
      <c r="C12" s="41"/>
      <c r="D12" s="41"/>
      <c r="E12" s="41"/>
      <c r="F12" s="41"/>
      <c r="G12" s="41"/>
      <c r="H12" s="43"/>
      <c r="I12" s="41"/>
      <c r="J12" s="41"/>
      <c r="K12" s="41"/>
      <c r="L12" s="41"/>
      <c r="M12" s="42"/>
      <c r="N12" s="42"/>
      <c r="O12" s="42"/>
      <c r="P12" s="42"/>
      <c r="Q12" s="1" t="s">
        <v>195</v>
      </c>
      <c r="R12" s="1" t="s">
        <v>194</v>
      </c>
      <c r="S12" s="41"/>
      <c r="T12" s="45"/>
      <c r="U12" s="41"/>
      <c r="V12" s="41"/>
    </row>
    <row r="13" spans="1:22" ht="57" thickBot="1" x14ac:dyDescent="0.3">
      <c r="A13" s="41"/>
      <c r="B13" s="41"/>
      <c r="C13" s="41"/>
      <c r="D13" s="41"/>
      <c r="E13" s="41"/>
      <c r="F13" s="41"/>
      <c r="G13" s="41"/>
      <c r="H13" s="43"/>
      <c r="I13" s="41"/>
      <c r="J13" s="41"/>
      <c r="K13" s="41"/>
      <c r="L13" s="41"/>
      <c r="M13" s="47" t="s">
        <v>193</v>
      </c>
      <c r="N13" s="47" t="s">
        <v>98</v>
      </c>
      <c r="O13" s="47" t="s">
        <v>192</v>
      </c>
      <c r="P13" s="47" t="s">
        <v>24</v>
      </c>
      <c r="Q13" s="1" t="s">
        <v>191</v>
      </c>
      <c r="R13" s="1" t="s">
        <v>190</v>
      </c>
      <c r="S13" s="41"/>
      <c r="T13" s="45"/>
      <c r="U13" s="41"/>
      <c r="V13" s="41"/>
    </row>
    <row r="14" spans="1:22" ht="90.75" thickBot="1" x14ac:dyDescent="0.3">
      <c r="A14" s="41"/>
      <c r="B14" s="41"/>
      <c r="C14" s="41"/>
      <c r="D14" s="41"/>
      <c r="E14" s="41"/>
      <c r="F14" s="41"/>
      <c r="G14" s="41"/>
      <c r="H14" s="43"/>
      <c r="I14" s="41"/>
      <c r="J14" s="41"/>
      <c r="K14" s="41"/>
      <c r="L14" s="41"/>
      <c r="M14" s="41"/>
      <c r="N14" s="41"/>
      <c r="O14" s="41"/>
      <c r="P14" s="41"/>
      <c r="Q14" s="1" t="s">
        <v>189</v>
      </c>
      <c r="R14" s="1" t="s">
        <v>188</v>
      </c>
      <c r="S14" s="41"/>
      <c r="T14" s="45"/>
      <c r="U14" s="41"/>
      <c r="V14" s="41"/>
    </row>
    <row r="15" spans="1:22" ht="169.5" thickBot="1" x14ac:dyDescent="0.3">
      <c r="A15" s="41"/>
      <c r="B15" s="41"/>
      <c r="C15" s="41"/>
      <c r="D15" s="41"/>
      <c r="E15" s="41"/>
      <c r="F15" s="41"/>
      <c r="G15" s="41"/>
      <c r="H15" s="43"/>
      <c r="I15" s="41"/>
      <c r="J15" s="41"/>
      <c r="K15" s="41"/>
      <c r="L15" s="41"/>
      <c r="M15" s="41"/>
      <c r="N15" s="41"/>
      <c r="O15" s="41"/>
      <c r="P15" s="41"/>
      <c r="Q15" s="1" t="s">
        <v>187</v>
      </c>
      <c r="R15" s="1" t="s">
        <v>186</v>
      </c>
      <c r="S15" s="41"/>
      <c r="T15" s="45"/>
      <c r="U15" s="41"/>
      <c r="V15" s="41"/>
    </row>
    <row r="16" spans="1:22" ht="259.5" thickBot="1" x14ac:dyDescent="0.3">
      <c r="A16" s="41"/>
      <c r="B16" s="41"/>
      <c r="C16" s="41"/>
      <c r="D16" s="41"/>
      <c r="E16" s="41"/>
      <c r="F16" s="41"/>
      <c r="G16" s="41"/>
      <c r="H16" s="43"/>
      <c r="I16" s="41"/>
      <c r="J16" s="41"/>
      <c r="K16" s="41"/>
      <c r="L16" s="41"/>
      <c r="M16" s="41"/>
      <c r="N16" s="41"/>
      <c r="O16" s="41"/>
      <c r="P16" s="41"/>
      <c r="Q16" s="1" t="s">
        <v>185</v>
      </c>
      <c r="R16" s="1" t="s">
        <v>184</v>
      </c>
      <c r="S16" s="41"/>
      <c r="T16" s="45"/>
      <c r="U16" s="41"/>
      <c r="V16" s="41"/>
    </row>
    <row r="17" spans="1:22" ht="409.6" thickBot="1" x14ac:dyDescent="0.3">
      <c r="A17" s="41"/>
      <c r="B17" s="41"/>
      <c r="C17" s="41"/>
      <c r="D17" s="41"/>
      <c r="E17" s="41"/>
      <c r="F17" s="41"/>
      <c r="G17" s="41"/>
      <c r="H17" s="43"/>
      <c r="I17" s="41"/>
      <c r="J17" s="41"/>
      <c r="K17" s="41"/>
      <c r="L17" s="41"/>
      <c r="M17" s="41"/>
      <c r="N17" s="41"/>
      <c r="O17" s="41"/>
      <c r="P17" s="41"/>
      <c r="Q17" s="1" t="s">
        <v>183</v>
      </c>
      <c r="R17" s="1" t="s">
        <v>182</v>
      </c>
      <c r="S17" s="41"/>
      <c r="T17" s="45"/>
      <c r="U17" s="41"/>
      <c r="V17" s="41"/>
    </row>
    <row r="18" spans="1:22" ht="409.6" thickBot="1" x14ac:dyDescent="0.3">
      <c r="A18" s="41"/>
      <c r="B18" s="41"/>
      <c r="C18" s="41"/>
      <c r="D18" s="41"/>
      <c r="E18" s="41"/>
      <c r="F18" s="41"/>
      <c r="G18" s="41"/>
      <c r="H18" s="43"/>
      <c r="I18" s="41"/>
      <c r="J18" s="41"/>
      <c r="K18" s="41"/>
      <c r="L18" s="41"/>
      <c r="M18" s="41"/>
      <c r="N18" s="41"/>
      <c r="O18" s="41"/>
      <c r="P18" s="41"/>
      <c r="Q18" s="1" t="s">
        <v>181</v>
      </c>
      <c r="R18" s="1" t="s">
        <v>180</v>
      </c>
      <c r="S18" s="41"/>
      <c r="T18" s="45"/>
      <c r="U18" s="41"/>
      <c r="V18" s="41"/>
    </row>
    <row r="19" spans="1:22" ht="124.5" thickBot="1" x14ac:dyDescent="0.3">
      <c r="A19" s="41"/>
      <c r="B19" s="41"/>
      <c r="C19" s="41"/>
      <c r="D19" s="41"/>
      <c r="E19" s="41"/>
      <c r="F19" s="41"/>
      <c r="G19" s="41"/>
      <c r="H19" s="43"/>
      <c r="I19" s="41"/>
      <c r="J19" s="41"/>
      <c r="K19" s="41"/>
      <c r="L19" s="41"/>
      <c r="M19" s="41"/>
      <c r="N19" s="41"/>
      <c r="O19" s="41"/>
      <c r="P19" s="41"/>
      <c r="Q19" s="1" t="s">
        <v>179</v>
      </c>
      <c r="R19" s="1" t="s">
        <v>178</v>
      </c>
      <c r="S19" s="41"/>
      <c r="T19" s="45"/>
      <c r="U19" s="41"/>
      <c r="V19" s="41"/>
    </row>
    <row r="20" spans="1:22" ht="409.6" thickBot="1" x14ac:dyDescent="0.3">
      <c r="A20" s="42"/>
      <c r="B20" s="42"/>
      <c r="C20" s="42"/>
      <c r="D20" s="42"/>
      <c r="E20" s="42"/>
      <c r="F20" s="42"/>
      <c r="G20" s="42"/>
      <c r="H20" s="44"/>
      <c r="I20" s="42"/>
      <c r="J20" s="42"/>
      <c r="K20" s="42"/>
      <c r="L20" s="42"/>
      <c r="M20" s="42"/>
      <c r="N20" s="42"/>
      <c r="O20" s="42"/>
      <c r="P20" s="42"/>
      <c r="Q20" s="1" t="s">
        <v>177</v>
      </c>
      <c r="R20" s="1" t="s">
        <v>176</v>
      </c>
      <c r="S20" s="42"/>
      <c r="T20" s="46"/>
      <c r="U20" s="42"/>
      <c r="V20" s="42"/>
    </row>
    <row r="21" spans="1:22" x14ac:dyDescent="0.25">
      <c r="L21" t="s">
        <v>1101</v>
      </c>
      <c r="M21">
        <f>COUNTA(M3:M20)</f>
        <v>2</v>
      </c>
    </row>
  </sheetData>
  <mergeCells count="41">
    <mergeCell ref="B1:B2"/>
    <mergeCell ref="C1:C2"/>
    <mergeCell ref="D1:D2"/>
    <mergeCell ref="S1:S2"/>
    <mergeCell ref="E1:E2"/>
    <mergeCell ref="F1:F2"/>
    <mergeCell ref="V1:V2"/>
    <mergeCell ref="A3:A20"/>
    <mergeCell ref="B3:B20"/>
    <mergeCell ref="C3:C20"/>
    <mergeCell ref="D3:D20"/>
    <mergeCell ref="E3:E20"/>
    <mergeCell ref="G1:G2"/>
    <mergeCell ref="H1:H2"/>
    <mergeCell ref="I1:I2"/>
    <mergeCell ref="J1:J2"/>
    <mergeCell ref="K1:K2"/>
    <mergeCell ref="L1:L2"/>
    <mergeCell ref="A1:A2"/>
    <mergeCell ref="T1:T2"/>
    <mergeCell ref="U1:U2"/>
    <mergeCell ref="F3:F20"/>
    <mergeCell ref="G3:G20"/>
    <mergeCell ref="H3:H20"/>
    <mergeCell ref="I3:I20"/>
    <mergeCell ref="J3:J20"/>
    <mergeCell ref="L3:L20"/>
    <mergeCell ref="M3:M12"/>
    <mergeCell ref="N3:N12"/>
    <mergeCell ref="O3:O12"/>
    <mergeCell ref="P3:P12"/>
    <mergeCell ref="T3:T20"/>
    <mergeCell ref="U3:U20"/>
    <mergeCell ref="K3:K20"/>
    <mergeCell ref="M1:R1"/>
    <mergeCell ref="V3:V20"/>
    <mergeCell ref="M13:M20"/>
    <mergeCell ref="N13:N20"/>
    <mergeCell ref="O13:O20"/>
    <mergeCell ref="P13:P20"/>
    <mergeCell ref="S3:S20"/>
  </mergeCells>
  <hyperlinks>
    <hyperlink ref="H3" r:id="rId1" tooltip="Descripcion" display="http://172.22.1.31:8080/Isolucionsda/Mejoramiento/frmNotaDeMejora.aspx?CodNotaMejora=NDk0&amp;Consecutivo=MzY3"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80"/>
  <sheetViews>
    <sheetView topLeftCell="A478" workbookViewId="0">
      <selection activeCell="L477" sqref="L477:L479"/>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147" thickBot="1" x14ac:dyDescent="0.3">
      <c r="A3" s="47" t="s">
        <v>240</v>
      </c>
      <c r="B3" s="47">
        <v>502</v>
      </c>
      <c r="C3" s="47" t="s">
        <v>96</v>
      </c>
      <c r="D3" s="47" t="s">
        <v>1059</v>
      </c>
      <c r="E3" s="47" t="s">
        <v>1058</v>
      </c>
      <c r="F3" s="47" t="s">
        <v>95</v>
      </c>
      <c r="G3" s="47"/>
      <c r="H3" s="48" t="s">
        <v>1057</v>
      </c>
      <c r="I3" s="47" t="s">
        <v>280</v>
      </c>
      <c r="J3" s="47" t="s">
        <v>202</v>
      </c>
      <c r="K3" s="47"/>
      <c r="L3" s="47">
        <v>0</v>
      </c>
      <c r="M3" s="47" t="s">
        <v>1056</v>
      </c>
      <c r="N3" s="47" t="s">
        <v>857</v>
      </c>
      <c r="O3" s="47" t="s">
        <v>1055</v>
      </c>
      <c r="P3" s="47" t="s">
        <v>350</v>
      </c>
      <c r="Q3" s="1" t="s">
        <v>1054</v>
      </c>
      <c r="R3" s="1" t="s">
        <v>1053</v>
      </c>
      <c r="S3" s="47" t="s">
        <v>1048</v>
      </c>
      <c r="T3" s="49">
        <v>0.5</v>
      </c>
      <c r="U3" s="47">
        <v>-848</v>
      </c>
      <c r="V3" s="47"/>
    </row>
    <row r="4" spans="1:22" ht="225.75" thickBot="1" x14ac:dyDescent="0.3">
      <c r="A4" s="41"/>
      <c r="B4" s="41"/>
      <c r="C4" s="41"/>
      <c r="D4" s="41"/>
      <c r="E4" s="41"/>
      <c r="F4" s="41"/>
      <c r="G4" s="41"/>
      <c r="H4" s="43"/>
      <c r="I4" s="41"/>
      <c r="J4" s="41"/>
      <c r="K4" s="41"/>
      <c r="L4" s="41"/>
      <c r="M4" s="41"/>
      <c r="N4" s="41"/>
      <c r="O4" s="41"/>
      <c r="P4" s="41"/>
      <c r="Q4" s="1" t="s">
        <v>1052</v>
      </c>
      <c r="R4" s="1" t="s">
        <v>1051</v>
      </c>
      <c r="S4" s="41"/>
      <c r="T4" s="45"/>
      <c r="U4" s="41"/>
      <c r="V4" s="41"/>
    </row>
    <row r="5" spans="1:22" ht="409.6" thickBot="1" x14ac:dyDescent="0.3">
      <c r="A5" s="41"/>
      <c r="B5" s="41"/>
      <c r="C5" s="41"/>
      <c r="D5" s="41"/>
      <c r="E5" s="41"/>
      <c r="F5" s="41"/>
      <c r="G5" s="41"/>
      <c r="H5" s="43"/>
      <c r="I5" s="41"/>
      <c r="J5" s="41"/>
      <c r="K5" s="41"/>
      <c r="L5" s="41"/>
      <c r="M5" s="41"/>
      <c r="N5" s="41"/>
      <c r="O5" s="41"/>
      <c r="P5" s="41"/>
      <c r="Q5" s="1" t="s">
        <v>1050</v>
      </c>
      <c r="R5" s="1" t="s">
        <v>1046</v>
      </c>
      <c r="S5" s="41"/>
      <c r="T5" s="45"/>
      <c r="U5" s="41"/>
      <c r="V5" s="41"/>
    </row>
    <row r="6" spans="1:22" ht="409.6" thickBot="1" x14ac:dyDescent="0.3">
      <c r="A6" s="41"/>
      <c r="B6" s="41"/>
      <c r="C6" s="41"/>
      <c r="D6" s="41"/>
      <c r="E6" s="41"/>
      <c r="F6" s="41"/>
      <c r="G6" s="41"/>
      <c r="H6" s="43"/>
      <c r="I6" s="41"/>
      <c r="J6" s="41"/>
      <c r="K6" s="41"/>
      <c r="L6" s="41"/>
      <c r="M6" s="42"/>
      <c r="N6" s="42"/>
      <c r="O6" s="42"/>
      <c r="P6" s="42"/>
      <c r="Q6" s="1" t="s">
        <v>1038</v>
      </c>
      <c r="R6" s="1" t="s">
        <v>176</v>
      </c>
      <c r="S6" s="41"/>
      <c r="T6" s="45"/>
      <c r="U6" s="41"/>
      <c r="V6" s="41"/>
    </row>
    <row r="7" spans="1:22" ht="180.75" thickBot="1" x14ac:dyDescent="0.3">
      <c r="A7" s="41"/>
      <c r="B7" s="41"/>
      <c r="C7" s="41"/>
      <c r="D7" s="41"/>
      <c r="E7" s="41"/>
      <c r="F7" s="41"/>
      <c r="G7" s="41"/>
      <c r="H7" s="43"/>
      <c r="I7" s="41"/>
      <c r="J7" s="41"/>
      <c r="K7" s="41"/>
      <c r="L7" s="41"/>
      <c r="M7" s="47" t="s">
        <v>1049</v>
      </c>
      <c r="N7" s="47" t="s">
        <v>857</v>
      </c>
      <c r="O7" s="47" t="s">
        <v>1048</v>
      </c>
      <c r="P7" s="47" t="s">
        <v>24</v>
      </c>
      <c r="Q7" s="1" t="s">
        <v>1047</v>
      </c>
      <c r="R7" s="1" t="s">
        <v>1046</v>
      </c>
      <c r="S7" s="41"/>
      <c r="T7" s="45"/>
      <c r="U7" s="41"/>
      <c r="V7" s="41"/>
    </row>
    <row r="8" spans="1:22" ht="270.75" thickBot="1" x14ac:dyDescent="0.3">
      <c r="A8" s="41"/>
      <c r="B8" s="41"/>
      <c r="C8" s="41"/>
      <c r="D8" s="41"/>
      <c r="E8" s="41"/>
      <c r="F8" s="41"/>
      <c r="G8" s="41"/>
      <c r="H8" s="43"/>
      <c r="I8" s="41"/>
      <c r="J8" s="41"/>
      <c r="K8" s="41"/>
      <c r="L8" s="41"/>
      <c r="M8" s="41"/>
      <c r="N8" s="41"/>
      <c r="O8" s="41"/>
      <c r="P8" s="41"/>
      <c r="Q8" s="1" t="s">
        <v>1045</v>
      </c>
      <c r="R8" s="1" t="s">
        <v>852</v>
      </c>
      <c r="S8" s="41"/>
      <c r="T8" s="45"/>
      <c r="U8" s="41"/>
      <c r="V8" s="41"/>
    </row>
    <row r="9" spans="1:22" ht="409.6" thickBot="1" x14ac:dyDescent="0.3">
      <c r="A9" s="41"/>
      <c r="B9" s="41"/>
      <c r="C9" s="41"/>
      <c r="D9" s="41"/>
      <c r="E9" s="41"/>
      <c r="F9" s="41"/>
      <c r="G9" s="41"/>
      <c r="H9" s="43"/>
      <c r="I9" s="41"/>
      <c r="J9" s="41"/>
      <c r="K9" s="41"/>
      <c r="L9" s="41"/>
      <c r="M9" s="41"/>
      <c r="N9" s="41"/>
      <c r="O9" s="41"/>
      <c r="P9" s="41"/>
      <c r="Q9" s="1" t="s">
        <v>1044</v>
      </c>
      <c r="R9" s="1" t="s">
        <v>1043</v>
      </c>
      <c r="S9" s="41"/>
      <c r="T9" s="45"/>
      <c r="U9" s="41"/>
      <c r="V9" s="41"/>
    </row>
    <row r="10" spans="1:22" ht="409.6" thickBot="1" x14ac:dyDescent="0.3">
      <c r="A10" s="41"/>
      <c r="B10" s="41"/>
      <c r="C10" s="41"/>
      <c r="D10" s="41"/>
      <c r="E10" s="41"/>
      <c r="F10" s="41"/>
      <c r="G10" s="41"/>
      <c r="H10" s="43"/>
      <c r="I10" s="41"/>
      <c r="J10" s="41"/>
      <c r="K10" s="41"/>
      <c r="L10" s="41"/>
      <c r="M10" s="41"/>
      <c r="N10" s="41"/>
      <c r="O10" s="41"/>
      <c r="P10" s="41"/>
      <c r="Q10" s="1" t="s">
        <v>1042</v>
      </c>
      <c r="R10" s="1" t="s">
        <v>868</v>
      </c>
      <c r="S10" s="41"/>
      <c r="T10" s="45"/>
      <c r="U10" s="41"/>
      <c r="V10" s="41"/>
    </row>
    <row r="11" spans="1:22" ht="203.25" thickBot="1" x14ac:dyDescent="0.3">
      <c r="A11" s="41"/>
      <c r="B11" s="41"/>
      <c r="C11" s="41"/>
      <c r="D11" s="41"/>
      <c r="E11" s="41"/>
      <c r="F11" s="41"/>
      <c r="G11" s="41"/>
      <c r="H11" s="43"/>
      <c r="I11" s="41"/>
      <c r="J11" s="41"/>
      <c r="K11" s="41"/>
      <c r="L11" s="41"/>
      <c r="M11" s="41"/>
      <c r="N11" s="41"/>
      <c r="O11" s="41"/>
      <c r="P11" s="41"/>
      <c r="Q11" s="1" t="s">
        <v>1041</v>
      </c>
      <c r="R11" s="1" t="s">
        <v>762</v>
      </c>
      <c r="S11" s="41"/>
      <c r="T11" s="45"/>
      <c r="U11" s="41"/>
      <c r="V11" s="41"/>
    </row>
    <row r="12" spans="1:22" ht="409.6" thickBot="1" x14ac:dyDescent="0.3">
      <c r="A12" s="41"/>
      <c r="B12" s="41"/>
      <c r="C12" s="41"/>
      <c r="D12" s="41"/>
      <c r="E12" s="41"/>
      <c r="F12" s="41"/>
      <c r="G12" s="41"/>
      <c r="H12" s="43"/>
      <c r="I12" s="41"/>
      <c r="J12" s="41"/>
      <c r="K12" s="41"/>
      <c r="L12" s="41"/>
      <c r="M12" s="41"/>
      <c r="N12" s="41"/>
      <c r="O12" s="41"/>
      <c r="P12" s="41"/>
      <c r="Q12" s="1" t="s">
        <v>1040</v>
      </c>
      <c r="R12" s="1" t="s">
        <v>180</v>
      </c>
      <c r="S12" s="41"/>
      <c r="T12" s="45"/>
      <c r="U12" s="41"/>
      <c r="V12" s="41"/>
    </row>
    <row r="13" spans="1:22" ht="282" thickBot="1" x14ac:dyDescent="0.3">
      <c r="A13" s="41"/>
      <c r="B13" s="41"/>
      <c r="C13" s="41"/>
      <c r="D13" s="41"/>
      <c r="E13" s="41"/>
      <c r="F13" s="41"/>
      <c r="G13" s="41"/>
      <c r="H13" s="43"/>
      <c r="I13" s="41"/>
      <c r="J13" s="41"/>
      <c r="K13" s="41"/>
      <c r="L13" s="41"/>
      <c r="M13" s="41"/>
      <c r="N13" s="41"/>
      <c r="O13" s="41"/>
      <c r="P13" s="41"/>
      <c r="Q13" s="1" t="s">
        <v>1039</v>
      </c>
      <c r="R13" s="1" t="s">
        <v>670</v>
      </c>
      <c r="S13" s="41"/>
      <c r="T13" s="45"/>
      <c r="U13" s="41"/>
      <c r="V13" s="41"/>
    </row>
    <row r="14" spans="1:22" ht="409.6" thickBot="1" x14ac:dyDescent="0.3">
      <c r="A14" s="41"/>
      <c r="B14" s="41"/>
      <c r="C14" s="41"/>
      <c r="D14" s="41"/>
      <c r="E14" s="41"/>
      <c r="F14" s="41"/>
      <c r="G14" s="41"/>
      <c r="H14" s="43"/>
      <c r="I14" s="41"/>
      <c r="J14" s="41"/>
      <c r="K14" s="41"/>
      <c r="L14" s="41"/>
      <c r="M14" s="41"/>
      <c r="N14" s="41"/>
      <c r="O14" s="41"/>
      <c r="P14" s="41"/>
      <c r="Q14" s="1" t="s">
        <v>1038</v>
      </c>
      <c r="R14" s="1" t="s">
        <v>176</v>
      </c>
      <c r="S14" s="41"/>
      <c r="T14" s="45"/>
      <c r="U14" s="41"/>
      <c r="V14" s="41"/>
    </row>
    <row r="15" spans="1:22" ht="180.75" thickBot="1" x14ac:dyDescent="0.3">
      <c r="A15" s="41"/>
      <c r="B15" s="41"/>
      <c r="C15" s="41"/>
      <c r="D15" s="41"/>
      <c r="E15" s="41"/>
      <c r="F15" s="41"/>
      <c r="G15" s="41"/>
      <c r="H15" s="43"/>
      <c r="I15" s="41"/>
      <c r="J15" s="41"/>
      <c r="K15" s="41"/>
      <c r="L15" s="41"/>
      <c r="M15" s="41"/>
      <c r="N15" s="41"/>
      <c r="O15" s="41"/>
      <c r="P15" s="41"/>
      <c r="Q15" s="1" t="s">
        <v>1037</v>
      </c>
      <c r="R15" s="1" t="s">
        <v>644</v>
      </c>
      <c r="S15" s="41"/>
      <c r="T15" s="45"/>
      <c r="U15" s="41"/>
      <c r="V15" s="41"/>
    </row>
    <row r="16" spans="1:22" ht="180.75" thickBot="1" x14ac:dyDescent="0.3">
      <c r="A16" s="42"/>
      <c r="B16" s="42"/>
      <c r="C16" s="42"/>
      <c r="D16" s="42"/>
      <c r="E16" s="42"/>
      <c r="F16" s="42"/>
      <c r="G16" s="42"/>
      <c r="H16" s="44"/>
      <c r="I16" s="42"/>
      <c r="J16" s="42"/>
      <c r="K16" s="42"/>
      <c r="L16" s="42"/>
      <c r="M16" s="42"/>
      <c r="N16" s="42"/>
      <c r="O16" s="42"/>
      <c r="P16" s="42"/>
      <c r="Q16" s="1" t="s">
        <v>1036</v>
      </c>
      <c r="R16" s="1" t="s">
        <v>13</v>
      </c>
      <c r="S16" s="42"/>
      <c r="T16" s="46"/>
      <c r="U16" s="42"/>
      <c r="V16" s="42"/>
    </row>
    <row r="17" spans="1:22" ht="90.75" thickBot="1" x14ac:dyDescent="0.3">
      <c r="A17" s="47" t="s">
        <v>240</v>
      </c>
      <c r="B17" s="47">
        <v>515</v>
      </c>
      <c r="C17" s="47" t="s">
        <v>96</v>
      </c>
      <c r="D17" s="47" t="s">
        <v>1009</v>
      </c>
      <c r="E17" s="47" t="s">
        <v>1008</v>
      </c>
      <c r="F17" s="47" t="s">
        <v>95</v>
      </c>
      <c r="G17" s="47"/>
      <c r="H17" s="48" t="s">
        <v>1035</v>
      </c>
      <c r="I17" s="47" t="s">
        <v>835</v>
      </c>
      <c r="J17" s="47" t="s">
        <v>202</v>
      </c>
      <c r="K17" s="47"/>
      <c r="L17" s="47">
        <v>0</v>
      </c>
      <c r="M17" s="47" t="s">
        <v>1034</v>
      </c>
      <c r="N17" s="47" t="s">
        <v>1005</v>
      </c>
      <c r="O17" s="47" t="s">
        <v>139</v>
      </c>
      <c r="P17" s="47" t="s">
        <v>24</v>
      </c>
      <c r="Q17" s="1" t="s">
        <v>1004</v>
      </c>
      <c r="R17" s="1" t="s">
        <v>1003</v>
      </c>
      <c r="S17" s="47" t="s">
        <v>139</v>
      </c>
      <c r="T17" s="49">
        <v>0</v>
      </c>
      <c r="U17" s="47">
        <v>-26</v>
      </c>
      <c r="V17" s="47"/>
    </row>
    <row r="18" spans="1:22" ht="293.25" thickBot="1" x14ac:dyDescent="0.3">
      <c r="A18" s="41"/>
      <c r="B18" s="41"/>
      <c r="C18" s="41"/>
      <c r="D18" s="41"/>
      <c r="E18" s="41"/>
      <c r="F18" s="41"/>
      <c r="G18" s="41"/>
      <c r="H18" s="43"/>
      <c r="I18" s="41"/>
      <c r="J18" s="41"/>
      <c r="K18" s="41"/>
      <c r="L18" s="41"/>
      <c r="M18" s="41"/>
      <c r="N18" s="41"/>
      <c r="O18" s="41"/>
      <c r="P18" s="41"/>
      <c r="Q18" s="1" t="s">
        <v>1033</v>
      </c>
      <c r="R18" s="1" t="s">
        <v>1032</v>
      </c>
      <c r="S18" s="41"/>
      <c r="T18" s="45"/>
      <c r="U18" s="41"/>
      <c r="V18" s="41"/>
    </row>
    <row r="19" spans="1:22" ht="90.75" thickBot="1" x14ac:dyDescent="0.3">
      <c r="A19" s="41"/>
      <c r="B19" s="41"/>
      <c r="C19" s="41"/>
      <c r="D19" s="41"/>
      <c r="E19" s="41"/>
      <c r="F19" s="41"/>
      <c r="G19" s="41"/>
      <c r="H19" s="43"/>
      <c r="I19" s="41"/>
      <c r="J19" s="41"/>
      <c r="K19" s="41"/>
      <c r="L19" s="41"/>
      <c r="M19" s="41"/>
      <c r="N19" s="41"/>
      <c r="O19" s="41"/>
      <c r="P19" s="41"/>
      <c r="Q19" s="1" t="s">
        <v>1000</v>
      </c>
      <c r="R19" s="1" t="s">
        <v>902</v>
      </c>
      <c r="S19" s="41"/>
      <c r="T19" s="45"/>
      <c r="U19" s="41"/>
      <c r="V19" s="41"/>
    </row>
    <row r="20" spans="1:22" ht="57" thickBot="1" x14ac:dyDescent="0.3">
      <c r="A20" s="41"/>
      <c r="B20" s="41"/>
      <c r="C20" s="41"/>
      <c r="D20" s="41"/>
      <c r="E20" s="41"/>
      <c r="F20" s="41"/>
      <c r="G20" s="41"/>
      <c r="H20" s="43"/>
      <c r="I20" s="41"/>
      <c r="J20" s="41"/>
      <c r="K20" s="41"/>
      <c r="L20" s="41"/>
      <c r="M20" s="41"/>
      <c r="N20" s="41"/>
      <c r="O20" s="41"/>
      <c r="P20" s="41"/>
      <c r="Q20" s="1" t="s">
        <v>999</v>
      </c>
      <c r="R20" s="1" t="s">
        <v>852</v>
      </c>
      <c r="S20" s="41"/>
      <c r="T20" s="45"/>
      <c r="U20" s="41"/>
      <c r="V20" s="41"/>
    </row>
    <row r="21" spans="1:22" ht="90.75" thickBot="1" x14ac:dyDescent="0.3">
      <c r="A21" s="41"/>
      <c r="B21" s="41"/>
      <c r="C21" s="41"/>
      <c r="D21" s="41"/>
      <c r="E21" s="41"/>
      <c r="F21" s="41"/>
      <c r="G21" s="41"/>
      <c r="H21" s="43"/>
      <c r="I21" s="41"/>
      <c r="J21" s="41"/>
      <c r="K21" s="41"/>
      <c r="L21" s="41"/>
      <c r="M21" s="41"/>
      <c r="N21" s="41"/>
      <c r="O21" s="41"/>
      <c r="P21" s="41"/>
      <c r="Q21" s="1" t="s">
        <v>921</v>
      </c>
      <c r="R21" s="1" t="s">
        <v>870</v>
      </c>
      <c r="S21" s="41"/>
      <c r="T21" s="45"/>
      <c r="U21" s="41"/>
      <c r="V21" s="41"/>
    </row>
    <row r="22" spans="1:22" ht="409.6" thickBot="1" x14ac:dyDescent="0.3">
      <c r="A22" s="41"/>
      <c r="B22" s="41"/>
      <c r="C22" s="41"/>
      <c r="D22" s="41"/>
      <c r="E22" s="41"/>
      <c r="F22" s="41"/>
      <c r="G22" s="41"/>
      <c r="H22" s="43"/>
      <c r="I22" s="41"/>
      <c r="J22" s="41"/>
      <c r="K22" s="41"/>
      <c r="L22" s="41"/>
      <c r="M22" s="41"/>
      <c r="N22" s="41"/>
      <c r="O22" s="41"/>
      <c r="P22" s="41"/>
      <c r="Q22" s="1" t="s">
        <v>1031</v>
      </c>
      <c r="R22" s="1" t="s">
        <v>1021</v>
      </c>
      <c r="S22" s="41"/>
      <c r="T22" s="45"/>
      <c r="U22" s="41"/>
      <c r="V22" s="41"/>
    </row>
    <row r="23" spans="1:22" ht="203.25" thickBot="1" x14ac:dyDescent="0.3">
      <c r="A23" s="41"/>
      <c r="B23" s="41"/>
      <c r="C23" s="41"/>
      <c r="D23" s="41"/>
      <c r="E23" s="41"/>
      <c r="F23" s="41"/>
      <c r="G23" s="41"/>
      <c r="H23" s="43"/>
      <c r="I23" s="41"/>
      <c r="J23" s="41"/>
      <c r="K23" s="41"/>
      <c r="L23" s="41"/>
      <c r="M23" s="41"/>
      <c r="N23" s="41"/>
      <c r="O23" s="41"/>
      <c r="P23" s="41"/>
      <c r="Q23" s="1" t="s">
        <v>1020</v>
      </c>
      <c r="R23" s="1" t="s">
        <v>917</v>
      </c>
      <c r="S23" s="41"/>
      <c r="T23" s="45"/>
      <c r="U23" s="41"/>
      <c r="V23" s="41"/>
    </row>
    <row r="24" spans="1:22" ht="304.5" thickBot="1" x14ac:dyDescent="0.3">
      <c r="A24" s="41"/>
      <c r="B24" s="41"/>
      <c r="C24" s="41"/>
      <c r="D24" s="41"/>
      <c r="E24" s="41"/>
      <c r="F24" s="41"/>
      <c r="G24" s="41"/>
      <c r="H24" s="43"/>
      <c r="I24" s="41"/>
      <c r="J24" s="41"/>
      <c r="K24" s="41"/>
      <c r="L24" s="41"/>
      <c r="M24" s="41"/>
      <c r="N24" s="41"/>
      <c r="O24" s="41"/>
      <c r="P24" s="41"/>
      <c r="Q24" s="1" t="s">
        <v>996</v>
      </c>
      <c r="R24" s="1" t="s">
        <v>786</v>
      </c>
      <c r="S24" s="41"/>
      <c r="T24" s="45"/>
      <c r="U24" s="41"/>
      <c r="V24" s="41"/>
    </row>
    <row r="25" spans="1:22" ht="180.75" thickBot="1" x14ac:dyDescent="0.3">
      <c r="A25" s="41"/>
      <c r="B25" s="41"/>
      <c r="C25" s="41"/>
      <c r="D25" s="41"/>
      <c r="E25" s="41"/>
      <c r="F25" s="41"/>
      <c r="G25" s="41"/>
      <c r="H25" s="43"/>
      <c r="I25" s="41"/>
      <c r="J25" s="41"/>
      <c r="K25" s="41"/>
      <c r="L25" s="41"/>
      <c r="M25" s="41"/>
      <c r="N25" s="41"/>
      <c r="O25" s="41"/>
      <c r="P25" s="41"/>
      <c r="Q25" s="1" t="s">
        <v>1030</v>
      </c>
      <c r="R25" s="1" t="s">
        <v>762</v>
      </c>
      <c r="S25" s="41"/>
      <c r="T25" s="45"/>
      <c r="U25" s="41"/>
      <c r="V25" s="41"/>
    </row>
    <row r="26" spans="1:22" ht="180.75" thickBot="1" x14ac:dyDescent="0.3">
      <c r="A26" s="41"/>
      <c r="B26" s="41"/>
      <c r="C26" s="41"/>
      <c r="D26" s="41"/>
      <c r="E26" s="41"/>
      <c r="F26" s="41"/>
      <c r="G26" s="41"/>
      <c r="H26" s="43"/>
      <c r="I26" s="41"/>
      <c r="J26" s="41"/>
      <c r="K26" s="41"/>
      <c r="L26" s="41"/>
      <c r="M26" s="41"/>
      <c r="N26" s="41"/>
      <c r="O26" s="41"/>
      <c r="P26" s="41"/>
      <c r="Q26" s="1" t="s">
        <v>1029</v>
      </c>
      <c r="R26" s="1" t="s">
        <v>762</v>
      </c>
      <c r="S26" s="41"/>
      <c r="T26" s="45"/>
      <c r="U26" s="41"/>
      <c r="V26" s="41"/>
    </row>
    <row r="27" spans="1:22" ht="327" thickBot="1" x14ac:dyDescent="0.3">
      <c r="A27" s="41"/>
      <c r="B27" s="41"/>
      <c r="C27" s="41"/>
      <c r="D27" s="41"/>
      <c r="E27" s="41"/>
      <c r="F27" s="41"/>
      <c r="G27" s="41"/>
      <c r="H27" s="43"/>
      <c r="I27" s="41"/>
      <c r="J27" s="41"/>
      <c r="K27" s="41"/>
      <c r="L27" s="41"/>
      <c r="M27" s="41"/>
      <c r="N27" s="41"/>
      <c r="O27" s="41"/>
      <c r="P27" s="41"/>
      <c r="Q27" s="1" t="s">
        <v>993</v>
      </c>
      <c r="R27" s="1" t="s">
        <v>762</v>
      </c>
      <c r="S27" s="41"/>
      <c r="T27" s="45"/>
      <c r="U27" s="41"/>
      <c r="V27" s="41"/>
    </row>
    <row r="28" spans="1:22" ht="214.5" thickBot="1" x14ac:dyDescent="0.3">
      <c r="A28" s="41"/>
      <c r="B28" s="41"/>
      <c r="C28" s="41"/>
      <c r="D28" s="41"/>
      <c r="E28" s="41"/>
      <c r="F28" s="41"/>
      <c r="G28" s="41"/>
      <c r="H28" s="43"/>
      <c r="I28" s="41"/>
      <c r="J28" s="41"/>
      <c r="K28" s="41"/>
      <c r="L28" s="41"/>
      <c r="M28" s="41"/>
      <c r="N28" s="41"/>
      <c r="O28" s="41"/>
      <c r="P28" s="41"/>
      <c r="Q28" s="1" t="s">
        <v>992</v>
      </c>
      <c r="R28" s="1" t="s">
        <v>762</v>
      </c>
      <c r="S28" s="41"/>
      <c r="T28" s="45"/>
      <c r="U28" s="41"/>
      <c r="V28" s="41"/>
    </row>
    <row r="29" spans="1:22" ht="304.5" thickBot="1" x14ac:dyDescent="0.3">
      <c r="A29" s="41"/>
      <c r="B29" s="41"/>
      <c r="C29" s="41"/>
      <c r="D29" s="41"/>
      <c r="E29" s="41"/>
      <c r="F29" s="41"/>
      <c r="G29" s="41"/>
      <c r="H29" s="43"/>
      <c r="I29" s="41"/>
      <c r="J29" s="41"/>
      <c r="K29" s="41"/>
      <c r="L29" s="41"/>
      <c r="M29" s="41"/>
      <c r="N29" s="41"/>
      <c r="O29" s="41"/>
      <c r="P29" s="41"/>
      <c r="Q29" s="1" t="s">
        <v>991</v>
      </c>
      <c r="R29" s="1" t="s">
        <v>784</v>
      </c>
      <c r="S29" s="41"/>
      <c r="T29" s="45"/>
      <c r="U29" s="41"/>
      <c r="V29" s="41"/>
    </row>
    <row r="30" spans="1:22" ht="270.75" thickBot="1" x14ac:dyDescent="0.3">
      <c r="A30" s="41"/>
      <c r="B30" s="41"/>
      <c r="C30" s="41"/>
      <c r="D30" s="41"/>
      <c r="E30" s="41"/>
      <c r="F30" s="41"/>
      <c r="G30" s="41"/>
      <c r="H30" s="43"/>
      <c r="I30" s="41"/>
      <c r="J30" s="41"/>
      <c r="K30" s="41"/>
      <c r="L30" s="41"/>
      <c r="M30" s="41"/>
      <c r="N30" s="41"/>
      <c r="O30" s="41"/>
      <c r="P30" s="41"/>
      <c r="Q30" s="1" t="s">
        <v>1017</v>
      </c>
      <c r="R30" s="1" t="s">
        <v>989</v>
      </c>
      <c r="S30" s="41"/>
      <c r="T30" s="45"/>
      <c r="U30" s="41"/>
      <c r="V30" s="41"/>
    </row>
    <row r="31" spans="1:22" ht="169.5" thickBot="1" x14ac:dyDescent="0.3">
      <c r="A31" s="41"/>
      <c r="B31" s="41"/>
      <c r="C31" s="41"/>
      <c r="D31" s="41"/>
      <c r="E31" s="41"/>
      <c r="F31" s="41"/>
      <c r="G31" s="41"/>
      <c r="H31" s="43"/>
      <c r="I31" s="41"/>
      <c r="J31" s="41"/>
      <c r="K31" s="41"/>
      <c r="L31" s="41"/>
      <c r="M31" s="41"/>
      <c r="N31" s="41"/>
      <c r="O31" s="41"/>
      <c r="P31" s="41"/>
      <c r="Q31" s="1" t="s">
        <v>988</v>
      </c>
      <c r="R31" s="1" t="s">
        <v>827</v>
      </c>
      <c r="S31" s="41"/>
      <c r="T31" s="45"/>
      <c r="U31" s="41"/>
      <c r="V31" s="41"/>
    </row>
    <row r="32" spans="1:22" ht="259.5" thickBot="1" x14ac:dyDescent="0.3">
      <c r="A32" s="41"/>
      <c r="B32" s="41"/>
      <c r="C32" s="41"/>
      <c r="D32" s="41"/>
      <c r="E32" s="41"/>
      <c r="F32" s="41"/>
      <c r="G32" s="41"/>
      <c r="H32" s="43"/>
      <c r="I32" s="41"/>
      <c r="J32" s="41"/>
      <c r="K32" s="41"/>
      <c r="L32" s="41"/>
      <c r="M32" s="41"/>
      <c r="N32" s="41"/>
      <c r="O32" s="41"/>
      <c r="P32" s="41"/>
      <c r="Q32" s="1" t="s">
        <v>1028</v>
      </c>
      <c r="R32" s="1" t="s">
        <v>827</v>
      </c>
      <c r="S32" s="41"/>
      <c r="T32" s="45"/>
      <c r="U32" s="41"/>
      <c r="V32" s="41"/>
    </row>
    <row r="33" spans="1:22" ht="113.25" thickBot="1" x14ac:dyDescent="0.3">
      <c r="A33" s="41"/>
      <c r="B33" s="41"/>
      <c r="C33" s="41"/>
      <c r="D33" s="41"/>
      <c r="E33" s="41"/>
      <c r="F33" s="41"/>
      <c r="G33" s="41"/>
      <c r="H33" s="43"/>
      <c r="I33" s="41"/>
      <c r="J33" s="41"/>
      <c r="K33" s="41"/>
      <c r="L33" s="41"/>
      <c r="M33" s="41"/>
      <c r="N33" s="41"/>
      <c r="O33" s="41"/>
      <c r="P33" s="41"/>
      <c r="Q33" s="1" t="s">
        <v>1016</v>
      </c>
      <c r="R33" s="1" t="s">
        <v>827</v>
      </c>
      <c r="S33" s="41"/>
      <c r="T33" s="45"/>
      <c r="U33" s="41"/>
      <c r="V33" s="41"/>
    </row>
    <row r="34" spans="1:22" ht="372" thickBot="1" x14ac:dyDescent="0.3">
      <c r="A34" s="41"/>
      <c r="B34" s="41"/>
      <c r="C34" s="41"/>
      <c r="D34" s="41"/>
      <c r="E34" s="41"/>
      <c r="F34" s="41"/>
      <c r="G34" s="41"/>
      <c r="H34" s="43"/>
      <c r="I34" s="41"/>
      <c r="J34" s="41"/>
      <c r="K34" s="41"/>
      <c r="L34" s="41"/>
      <c r="M34" s="41"/>
      <c r="N34" s="41"/>
      <c r="O34" s="41"/>
      <c r="P34" s="41"/>
      <c r="Q34" s="1" t="s">
        <v>1027</v>
      </c>
      <c r="R34" s="1" t="s">
        <v>176</v>
      </c>
      <c r="S34" s="41"/>
      <c r="T34" s="45"/>
      <c r="U34" s="41"/>
      <c r="V34" s="41"/>
    </row>
    <row r="35" spans="1:22" ht="169.5" thickBot="1" x14ac:dyDescent="0.3">
      <c r="A35" s="41"/>
      <c r="B35" s="41"/>
      <c r="C35" s="41"/>
      <c r="D35" s="41"/>
      <c r="E35" s="41"/>
      <c r="F35" s="41"/>
      <c r="G35" s="41"/>
      <c r="H35" s="43"/>
      <c r="I35" s="41"/>
      <c r="J35" s="41"/>
      <c r="K35" s="41"/>
      <c r="L35" s="41"/>
      <c r="M35" s="41"/>
      <c r="N35" s="41"/>
      <c r="O35" s="41"/>
      <c r="P35" s="41"/>
      <c r="Q35" s="1" t="s">
        <v>825</v>
      </c>
      <c r="R35" s="1" t="s">
        <v>824</v>
      </c>
      <c r="S35" s="41"/>
      <c r="T35" s="45"/>
      <c r="U35" s="41"/>
      <c r="V35" s="41"/>
    </row>
    <row r="36" spans="1:22" ht="409.6" thickBot="1" x14ac:dyDescent="0.3">
      <c r="A36" s="41"/>
      <c r="B36" s="41"/>
      <c r="C36" s="41"/>
      <c r="D36" s="41"/>
      <c r="E36" s="41"/>
      <c r="F36" s="41"/>
      <c r="G36" s="41"/>
      <c r="H36" s="43"/>
      <c r="I36" s="41"/>
      <c r="J36" s="41"/>
      <c r="K36" s="41"/>
      <c r="L36" s="41"/>
      <c r="M36" s="41"/>
      <c r="N36" s="41"/>
      <c r="O36" s="41"/>
      <c r="P36" s="41"/>
      <c r="Q36" s="1" t="s">
        <v>907</v>
      </c>
      <c r="R36" s="1" t="s">
        <v>822</v>
      </c>
      <c r="S36" s="41"/>
      <c r="T36" s="45"/>
      <c r="U36" s="41"/>
      <c r="V36" s="41"/>
    </row>
    <row r="37" spans="1:22" ht="293.25" thickBot="1" x14ac:dyDescent="0.3">
      <c r="A37" s="41"/>
      <c r="B37" s="41"/>
      <c r="C37" s="41"/>
      <c r="D37" s="41"/>
      <c r="E37" s="41"/>
      <c r="F37" s="41"/>
      <c r="G37" s="41"/>
      <c r="H37" s="43"/>
      <c r="I37" s="41"/>
      <c r="J37" s="41"/>
      <c r="K37" s="41"/>
      <c r="L37" s="41"/>
      <c r="M37" s="41"/>
      <c r="N37" s="41"/>
      <c r="O37" s="41"/>
      <c r="P37" s="41"/>
      <c r="Q37" s="1" t="s">
        <v>821</v>
      </c>
      <c r="R37" s="1" t="s">
        <v>771</v>
      </c>
      <c r="S37" s="41"/>
      <c r="T37" s="45"/>
      <c r="U37" s="41"/>
      <c r="V37" s="41"/>
    </row>
    <row r="38" spans="1:22" ht="169.5" thickBot="1" x14ac:dyDescent="0.3">
      <c r="A38" s="42"/>
      <c r="B38" s="42"/>
      <c r="C38" s="42"/>
      <c r="D38" s="42"/>
      <c r="E38" s="42"/>
      <c r="F38" s="42"/>
      <c r="G38" s="42"/>
      <c r="H38" s="44"/>
      <c r="I38" s="42"/>
      <c r="J38" s="42"/>
      <c r="K38" s="42"/>
      <c r="L38" s="42"/>
      <c r="M38" s="42"/>
      <c r="N38" s="42"/>
      <c r="O38" s="42"/>
      <c r="P38" s="42"/>
      <c r="Q38" s="1" t="s">
        <v>1026</v>
      </c>
      <c r="R38" s="1" t="s">
        <v>819</v>
      </c>
      <c r="S38" s="42"/>
      <c r="T38" s="46"/>
      <c r="U38" s="42"/>
      <c r="V38" s="42"/>
    </row>
    <row r="39" spans="1:22" ht="90.75" thickBot="1" x14ac:dyDescent="0.3">
      <c r="A39" s="47" t="s">
        <v>240</v>
      </c>
      <c r="B39" s="47">
        <v>516</v>
      </c>
      <c r="C39" s="47" t="s">
        <v>96</v>
      </c>
      <c r="D39" s="47" t="s">
        <v>1009</v>
      </c>
      <c r="E39" s="47" t="s">
        <v>1008</v>
      </c>
      <c r="F39" s="47" t="s">
        <v>4</v>
      </c>
      <c r="G39" s="47"/>
      <c r="H39" s="48" t="s">
        <v>1025</v>
      </c>
      <c r="I39" s="47" t="s">
        <v>835</v>
      </c>
      <c r="J39" s="47" t="s">
        <v>202</v>
      </c>
      <c r="K39" s="47"/>
      <c r="L39" s="47">
        <v>0</v>
      </c>
      <c r="M39" s="47" t="s">
        <v>1024</v>
      </c>
      <c r="N39" s="47" t="s">
        <v>1005</v>
      </c>
      <c r="O39" s="47" t="s">
        <v>17</v>
      </c>
      <c r="P39" s="47" t="s">
        <v>24</v>
      </c>
      <c r="Q39" s="1" t="s">
        <v>1004</v>
      </c>
      <c r="R39" s="1" t="s">
        <v>1003</v>
      </c>
      <c r="S39" s="47" t="s">
        <v>17</v>
      </c>
      <c r="T39" s="49">
        <v>0.5</v>
      </c>
      <c r="U39" s="47">
        <v>126</v>
      </c>
      <c r="V39" s="47"/>
    </row>
    <row r="40" spans="1:22" ht="282" thickBot="1" x14ac:dyDescent="0.3">
      <c r="A40" s="41"/>
      <c r="B40" s="41"/>
      <c r="C40" s="41"/>
      <c r="D40" s="41"/>
      <c r="E40" s="41"/>
      <c r="F40" s="41"/>
      <c r="G40" s="41"/>
      <c r="H40" s="43"/>
      <c r="I40" s="41"/>
      <c r="J40" s="41"/>
      <c r="K40" s="41"/>
      <c r="L40" s="41"/>
      <c r="M40" s="41"/>
      <c r="N40" s="41"/>
      <c r="O40" s="41"/>
      <c r="P40" s="41"/>
      <c r="Q40" s="1" t="s">
        <v>1012</v>
      </c>
      <c r="R40" s="1" t="s">
        <v>1001</v>
      </c>
      <c r="S40" s="41"/>
      <c r="T40" s="45"/>
      <c r="U40" s="41"/>
      <c r="V40" s="41"/>
    </row>
    <row r="41" spans="1:22" ht="282" thickBot="1" x14ac:dyDescent="0.3">
      <c r="A41" s="41"/>
      <c r="B41" s="41"/>
      <c r="C41" s="41"/>
      <c r="D41" s="41"/>
      <c r="E41" s="41"/>
      <c r="F41" s="41"/>
      <c r="G41" s="41"/>
      <c r="H41" s="43"/>
      <c r="I41" s="41"/>
      <c r="J41" s="41"/>
      <c r="K41" s="41"/>
      <c r="L41" s="41"/>
      <c r="M41" s="41"/>
      <c r="N41" s="41"/>
      <c r="O41" s="41"/>
      <c r="P41" s="41"/>
      <c r="Q41" s="1" t="s">
        <v>1023</v>
      </c>
      <c r="R41" s="1" t="s">
        <v>1001</v>
      </c>
      <c r="S41" s="41"/>
      <c r="T41" s="45"/>
      <c r="U41" s="41"/>
      <c r="V41" s="41"/>
    </row>
    <row r="42" spans="1:22" ht="90.75" thickBot="1" x14ac:dyDescent="0.3">
      <c r="A42" s="41"/>
      <c r="B42" s="41"/>
      <c r="C42" s="41"/>
      <c r="D42" s="41"/>
      <c r="E42" s="41"/>
      <c r="F42" s="41"/>
      <c r="G42" s="41"/>
      <c r="H42" s="43"/>
      <c r="I42" s="41"/>
      <c r="J42" s="41"/>
      <c r="K42" s="41"/>
      <c r="L42" s="41"/>
      <c r="M42" s="41"/>
      <c r="N42" s="41"/>
      <c r="O42" s="41"/>
      <c r="P42" s="41"/>
      <c r="Q42" s="1" t="s">
        <v>1000</v>
      </c>
      <c r="R42" s="1" t="s">
        <v>902</v>
      </c>
      <c r="S42" s="41"/>
      <c r="T42" s="45"/>
      <c r="U42" s="41"/>
      <c r="V42" s="41"/>
    </row>
    <row r="43" spans="1:22" ht="57" thickBot="1" x14ac:dyDescent="0.3">
      <c r="A43" s="41"/>
      <c r="B43" s="41"/>
      <c r="C43" s="41"/>
      <c r="D43" s="41"/>
      <c r="E43" s="41"/>
      <c r="F43" s="41"/>
      <c r="G43" s="41"/>
      <c r="H43" s="43"/>
      <c r="I43" s="41"/>
      <c r="J43" s="41"/>
      <c r="K43" s="41"/>
      <c r="L43" s="41"/>
      <c r="M43" s="41"/>
      <c r="N43" s="41"/>
      <c r="O43" s="41"/>
      <c r="P43" s="41"/>
      <c r="Q43" s="1" t="s">
        <v>999</v>
      </c>
      <c r="R43" s="1" t="s">
        <v>852</v>
      </c>
      <c r="S43" s="41"/>
      <c r="T43" s="45"/>
      <c r="U43" s="41"/>
      <c r="V43" s="41"/>
    </row>
    <row r="44" spans="1:22" ht="90.75" thickBot="1" x14ac:dyDescent="0.3">
      <c r="A44" s="41"/>
      <c r="B44" s="41"/>
      <c r="C44" s="41"/>
      <c r="D44" s="41"/>
      <c r="E44" s="41"/>
      <c r="F44" s="41"/>
      <c r="G44" s="41"/>
      <c r="H44" s="43"/>
      <c r="I44" s="41"/>
      <c r="J44" s="41"/>
      <c r="K44" s="41"/>
      <c r="L44" s="41"/>
      <c r="M44" s="41"/>
      <c r="N44" s="41"/>
      <c r="O44" s="41"/>
      <c r="P44" s="41"/>
      <c r="Q44" s="1" t="s">
        <v>921</v>
      </c>
      <c r="R44" s="1" t="s">
        <v>870</v>
      </c>
      <c r="S44" s="41"/>
      <c r="T44" s="45"/>
      <c r="U44" s="41"/>
      <c r="V44" s="41"/>
    </row>
    <row r="45" spans="1:22" ht="409.6" thickBot="1" x14ac:dyDescent="0.3">
      <c r="A45" s="41"/>
      <c r="B45" s="41"/>
      <c r="C45" s="41"/>
      <c r="D45" s="41"/>
      <c r="E45" s="41"/>
      <c r="F45" s="41"/>
      <c r="G45" s="41"/>
      <c r="H45" s="43"/>
      <c r="I45" s="41"/>
      <c r="J45" s="41"/>
      <c r="K45" s="41"/>
      <c r="L45" s="41"/>
      <c r="M45" s="41"/>
      <c r="N45" s="41"/>
      <c r="O45" s="41"/>
      <c r="P45" s="41"/>
      <c r="Q45" s="1" t="s">
        <v>1022</v>
      </c>
      <c r="R45" s="1" t="s">
        <v>1021</v>
      </c>
      <c r="S45" s="41"/>
      <c r="T45" s="45"/>
      <c r="U45" s="41"/>
      <c r="V45" s="41"/>
    </row>
    <row r="46" spans="1:22" ht="203.25" thickBot="1" x14ac:dyDescent="0.3">
      <c r="A46" s="41"/>
      <c r="B46" s="41"/>
      <c r="C46" s="41"/>
      <c r="D46" s="41"/>
      <c r="E46" s="41"/>
      <c r="F46" s="41"/>
      <c r="G46" s="41"/>
      <c r="H46" s="43"/>
      <c r="I46" s="41"/>
      <c r="J46" s="41"/>
      <c r="K46" s="41"/>
      <c r="L46" s="41"/>
      <c r="M46" s="41"/>
      <c r="N46" s="41"/>
      <c r="O46" s="41"/>
      <c r="P46" s="41"/>
      <c r="Q46" s="1" t="s">
        <v>1020</v>
      </c>
      <c r="R46" s="1" t="s">
        <v>917</v>
      </c>
      <c r="S46" s="41"/>
      <c r="T46" s="45"/>
      <c r="U46" s="41"/>
      <c r="V46" s="41"/>
    </row>
    <row r="47" spans="1:22" ht="304.5" thickBot="1" x14ac:dyDescent="0.3">
      <c r="A47" s="41"/>
      <c r="B47" s="41"/>
      <c r="C47" s="41"/>
      <c r="D47" s="41"/>
      <c r="E47" s="41"/>
      <c r="F47" s="41"/>
      <c r="G47" s="41"/>
      <c r="H47" s="43"/>
      <c r="I47" s="41"/>
      <c r="J47" s="41"/>
      <c r="K47" s="41"/>
      <c r="L47" s="41"/>
      <c r="M47" s="41"/>
      <c r="N47" s="41"/>
      <c r="O47" s="41"/>
      <c r="P47" s="41"/>
      <c r="Q47" s="1" t="s">
        <v>996</v>
      </c>
      <c r="R47" s="1" t="s">
        <v>786</v>
      </c>
      <c r="S47" s="41"/>
      <c r="T47" s="45"/>
      <c r="U47" s="41"/>
      <c r="V47" s="41"/>
    </row>
    <row r="48" spans="1:22" ht="180.75" thickBot="1" x14ac:dyDescent="0.3">
      <c r="A48" s="41"/>
      <c r="B48" s="41"/>
      <c r="C48" s="41"/>
      <c r="D48" s="41"/>
      <c r="E48" s="41"/>
      <c r="F48" s="41"/>
      <c r="G48" s="41"/>
      <c r="H48" s="43"/>
      <c r="I48" s="41"/>
      <c r="J48" s="41"/>
      <c r="K48" s="41"/>
      <c r="L48" s="41"/>
      <c r="M48" s="41"/>
      <c r="N48" s="41"/>
      <c r="O48" s="41"/>
      <c r="P48" s="41"/>
      <c r="Q48" s="1" t="s">
        <v>1019</v>
      </c>
      <c r="R48" s="1" t="s">
        <v>762</v>
      </c>
      <c r="S48" s="41"/>
      <c r="T48" s="45"/>
      <c r="U48" s="41"/>
      <c r="V48" s="41"/>
    </row>
    <row r="49" spans="1:22" ht="180.75" thickBot="1" x14ac:dyDescent="0.3">
      <c r="A49" s="41"/>
      <c r="B49" s="41"/>
      <c r="C49" s="41"/>
      <c r="D49" s="41"/>
      <c r="E49" s="41"/>
      <c r="F49" s="41"/>
      <c r="G49" s="41"/>
      <c r="H49" s="43"/>
      <c r="I49" s="41"/>
      <c r="J49" s="41"/>
      <c r="K49" s="41"/>
      <c r="L49" s="41"/>
      <c r="M49" s="41"/>
      <c r="N49" s="41"/>
      <c r="O49" s="41"/>
      <c r="P49" s="41"/>
      <c r="Q49" s="1" t="s">
        <v>1018</v>
      </c>
      <c r="R49" s="1" t="s">
        <v>762</v>
      </c>
      <c r="S49" s="41"/>
      <c r="T49" s="45"/>
      <c r="U49" s="41"/>
      <c r="V49" s="41"/>
    </row>
    <row r="50" spans="1:22" ht="327" thickBot="1" x14ac:dyDescent="0.3">
      <c r="A50" s="41"/>
      <c r="B50" s="41"/>
      <c r="C50" s="41"/>
      <c r="D50" s="41"/>
      <c r="E50" s="41"/>
      <c r="F50" s="41"/>
      <c r="G50" s="41"/>
      <c r="H50" s="43"/>
      <c r="I50" s="41"/>
      <c r="J50" s="41"/>
      <c r="K50" s="41"/>
      <c r="L50" s="41"/>
      <c r="M50" s="41"/>
      <c r="N50" s="41"/>
      <c r="O50" s="41"/>
      <c r="P50" s="41"/>
      <c r="Q50" s="1" t="s">
        <v>993</v>
      </c>
      <c r="R50" s="1" t="s">
        <v>762</v>
      </c>
      <c r="S50" s="41"/>
      <c r="T50" s="45"/>
      <c r="U50" s="41"/>
      <c r="V50" s="41"/>
    </row>
    <row r="51" spans="1:22" ht="214.5" thickBot="1" x14ac:dyDescent="0.3">
      <c r="A51" s="41"/>
      <c r="B51" s="41"/>
      <c r="C51" s="41"/>
      <c r="D51" s="41"/>
      <c r="E51" s="41"/>
      <c r="F51" s="41"/>
      <c r="G51" s="41"/>
      <c r="H51" s="43"/>
      <c r="I51" s="41"/>
      <c r="J51" s="41"/>
      <c r="K51" s="41"/>
      <c r="L51" s="41"/>
      <c r="M51" s="41"/>
      <c r="N51" s="41"/>
      <c r="O51" s="41"/>
      <c r="P51" s="41"/>
      <c r="Q51" s="1" t="s">
        <v>992</v>
      </c>
      <c r="R51" s="1" t="s">
        <v>762</v>
      </c>
      <c r="S51" s="41"/>
      <c r="T51" s="45"/>
      <c r="U51" s="41"/>
      <c r="V51" s="41"/>
    </row>
    <row r="52" spans="1:22" ht="304.5" thickBot="1" x14ac:dyDescent="0.3">
      <c r="A52" s="41"/>
      <c r="B52" s="41"/>
      <c r="C52" s="41"/>
      <c r="D52" s="41"/>
      <c r="E52" s="41"/>
      <c r="F52" s="41"/>
      <c r="G52" s="41"/>
      <c r="H52" s="43"/>
      <c r="I52" s="41"/>
      <c r="J52" s="41"/>
      <c r="K52" s="41"/>
      <c r="L52" s="41"/>
      <c r="M52" s="41"/>
      <c r="N52" s="41"/>
      <c r="O52" s="41"/>
      <c r="P52" s="41"/>
      <c r="Q52" s="1" t="s">
        <v>991</v>
      </c>
      <c r="R52" s="1" t="s">
        <v>784</v>
      </c>
      <c r="S52" s="41"/>
      <c r="T52" s="45"/>
      <c r="U52" s="41"/>
      <c r="V52" s="41"/>
    </row>
    <row r="53" spans="1:22" ht="270.75" thickBot="1" x14ac:dyDescent="0.3">
      <c r="A53" s="41"/>
      <c r="B53" s="41"/>
      <c r="C53" s="41"/>
      <c r="D53" s="41"/>
      <c r="E53" s="41"/>
      <c r="F53" s="41"/>
      <c r="G53" s="41"/>
      <c r="H53" s="43"/>
      <c r="I53" s="41"/>
      <c r="J53" s="41"/>
      <c r="K53" s="41"/>
      <c r="L53" s="41"/>
      <c r="M53" s="41"/>
      <c r="N53" s="41"/>
      <c r="O53" s="41"/>
      <c r="P53" s="41"/>
      <c r="Q53" s="1" t="s">
        <v>1017</v>
      </c>
      <c r="R53" s="1" t="s">
        <v>989</v>
      </c>
      <c r="S53" s="41"/>
      <c r="T53" s="45"/>
      <c r="U53" s="41"/>
      <c r="V53" s="41"/>
    </row>
    <row r="54" spans="1:22" ht="169.5" thickBot="1" x14ac:dyDescent="0.3">
      <c r="A54" s="41"/>
      <c r="B54" s="41"/>
      <c r="C54" s="41"/>
      <c r="D54" s="41"/>
      <c r="E54" s="41"/>
      <c r="F54" s="41"/>
      <c r="G54" s="41"/>
      <c r="H54" s="43"/>
      <c r="I54" s="41"/>
      <c r="J54" s="41"/>
      <c r="K54" s="41"/>
      <c r="L54" s="41"/>
      <c r="M54" s="41"/>
      <c r="N54" s="41"/>
      <c r="O54" s="41"/>
      <c r="P54" s="41"/>
      <c r="Q54" s="1" t="s">
        <v>988</v>
      </c>
      <c r="R54" s="1" t="s">
        <v>827</v>
      </c>
      <c r="S54" s="41"/>
      <c r="T54" s="45"/>
      <c r="U54" s="41"/>
      <c r="V54" s="41"/>
    </row>
    <row r="55" spans="1:22" ht="113.25" thickBot="1" x14ac:dyDescent="0.3">
      <c r="A55" s="41"/>
      <c r="B55" s="41"/>
      <c r="C55" s="41"/>
      <c r="D55" s="41"/>
      <c r="E55" s="41"/>
      <c r="F55" s="41"/>
      <c r="G55" s="41"/>
      <c r="H55" s="43"/>
      <c r="I55" s="41"/>
      <c r="J55" s="41"/>
      <c r="K55" s="41"/>
      <c r="L55" s="41"/>
      <c r="M55" s="41"/>
      <c r="N55" s="41"/>
      <c r="O55" s="41"/>
      <c r="P55" s="41"/>
      <c r="Q55" s="1" t="s">
        <v>1016</v>
      </c>
      <c r="R55" s="1" t="s">
        <v>827</v>
      </c>
      <c r="S55" s="41"/>
      <c r="T55" s="45"/>
      <c r="U55" s="41"/>
      <c r="V55" s="41"/>
    </row>
    <row r="56" spans="1:22" ht="248.25" thickBot="1" x14ac:dyDescent="0.3">
      <c r="A56" s="41"/>
      <c r="B56" s="41"/>
      <c r="C56" s="41"/>
      <c r="D56" s="41"/>
      <c r="E56" s="41"/>
      <c r="F56" s="41"/>
      <c r="G56" s="41"/>
      <c r="H56" s="43"/>
      <c r="I56" s="41"/>
      <c r="J56" s="41"/>
      <c r="K56" s="41"/>
      <c r="L56" s="41"/>
      <c r="M56" s="41"/>
      <c r="N56" s="41"/>
      <c r="O56" s="41"/>
      <c r="P56" s="41"/>
      <c r="Q56" s="1" t="s">
        <v>1015</v>
      </c>
      <c r="R56" s="1" t="s">
        <v>176</v>
      </c>
      <c r="S56" s="41"/>
      <c r="T56" s="45"/>
      <c r="U56" s="41"/>
      <c r="V56" s="41"/>
    </row>
    <row r="57" spans="1:22" ht="169.5" thickBot="1" x14ac:dyDescent="0.3">
      <c r="A57" s="41"/>
      <c r="B57" s="41"/>
      <c r="C57" s="41"/>
      <c r="D57" s="41"/>
      <c r="E57" s="41"/>
      <c r="F57" s="41"/>
      <c r="G57" s="41"/>
      <c r="H57" s="43"/>
      <c r="I57" s="41"/>
      <c r="J57" s="41"/>
      <c r="K57" s="41"/>
      <c r="L57" s="41"/>
      <c r="M57" s="41"/>
      <c r="N57" s="41"/>
      <c r="O57" s="41"/>
      <c r="P57" s="41"/>
      <c r="Q57" s="1" t="s">
        <v>825</v>
      </c>
      <c r="R57" s="1" t="s">
        <v>824</v>
      </c>
      <c r="S57" s="41"/>
      <c r="T57" s="45"/>
      <c r="U57" s="41"/>
      <c r="V57" s="41"/>
    </row>
    <row r="58" spans="1:22" ht="409.6" thickBot="1" x14ac:dyDescent="0.3">
      <c r="A58" s="41"/>
      <c r="B58" s="41"/>
      <c r="C58" s="41"/>
      <c r="D58" s="41"/>
      <c r="E58" s="41"/>
      <c r="F58" s="41"/>
      <c r="G58" s="41"/>
      <c r="H58" s="43"/>
      <c r="I58" s="41"/>
      <c r="J58" s="41"/>
      <c r="K58" s="41"/>
      <c r="L58" s="41"/>
      <c r="M58" s="41"/>
      <c r="N58" s="41"/>
      <c r="O58" s="41"/>
      <c r="P58" s="41"/>
      <c r="Q58" s="1" t="s">
        <v>823</v>
      </c>
      <c r="R58" s="1" t="s">
        <v>822</v>
      </c>
      <c r="S58" s="41"/>
      <c r="T58" s="45"/>
      <c r="U58" s="41"/>
      <c r="V58" s="41"/>
    </row>
    <row r="59" spans="1:22" ht="293.25" thickBot="1" x14ac:dyDescent="0.3">
      <c r="A59" s="41"/>
      <c r="B59" s="41"/>
      <c r="C59" s="41"/>
      <c r="D59" s="41"/>
      <c r="E59" s="41"/>
      <c r="F59" s="41"/>
      <c r="G59" s="41"/>
      <c r="H59" s="43"/>
      <c r="I59" s="41"/>
      <c r="J59" s="41"/>
      <c r="K59" s="41"/>
      <c r="L59" s="41"/>
      <c r="M59" s="41"/>
      <c r="N59" s="41"/>
      <c r="O59" s="41"/>
      <c r="P59" s="41"/>
      <c r="Q59" s="1" t="s">
        <v>821</v>
      </c>
      <c r="R59" s="1" t="s">
        <v>771</v>
      </c>
      <c r="S59" s="41"/>
      <c r="T59" s="45"/>
      <c r="U59" s="41"/>
      <c r="V59" s="41"/>
    </row>
    <row r="60" spans="1:22" ht="169.5" thickBot="1" x14ac:dyDescent="0.3">
      <c r="A60" s="41"/>
      <c r="B60" s="41"/>
      <c r="C60" s="41"/>
      <c r="D60" s="41"/>
      <c r="E60" s="41"/>
      <c r="F60" s="41"/>
      <c r="G60" s="41"/>
      <c r="H60" s="43"/>
      <c r="I60" s="41"/>
      <c r="J60" s="41"/>
      <c r="K60" s="41"/>
      <c r="L60" s="41"/>
      <c r="M60" s="42"/>
      <c r="N60" s="42"/>
      <c r="O60" s="42"/>
      <c r="P60" s="42"/>
      <c r="Q60" s="1" t="s">
        <v>1014</v>
      </c>
      <c r="R60" s="1" t="s">
        <v>819</v>
      </c>
      <c r="S60" s="41"/>
      <c r="T60" s="45"/>
      <c r="U60" s="41"/>
      <c r="V60" s="41"/>
    </row>
    <row r="61" spans="1:22" ht="90.75" thickBot="1" x14ac:dyDescent="0.3">
      <c r="A61" s="41"/>
      <c r="B61" s="41"/>
      <c r="C61" s="41"/>
      <c r="D61" s="41"/>
      <c r="E61" s="41"/>
      <c r="F61" s="41"/>
      <c r="G61" s="41"/>
      <c r="H61" s="43"/>
      <c r="I61" s="41"/>
      <c r="J61" s="41"/>
      <c r="K61" s="41"/>
      <c r="L61" s="41"/>
      <c r="M61" s="47" t="s">
        <v>1013</v>
      </c>
      <c r="N61" s="47" t="s">
        <v>1005</v>
      </c>
      <c r="O61" s="47" t="s">
        <v>886</v>
      </c>
      <c r="P61" s="47" t="s">
        <v>39</v>
      </c>
      <c r="Q61" s="1" t="s">
        <v>1004</v>
      </c>
      <c r="R61" s="1" t="s">
        <v>1003</v>
      </c>
      <c r="S61" s="41"/>
      <c r="T61" s="45"/>
      <c r="U61" s="41"/>
      <c r="V61" s="41"/>
    </row>
    <row r="62" spans="1:22" ht="282" thickBot="1" x14ac:dyDescent="0.3">
      <c r="A62" s="41"/>
      <c r="B62" s="41"/>
      <c r="C62" s="41"/>
      <c r="D62" s="41"/>
      <c r="E62" s="41"/>
      <c r="F62" s="41"/>
      <c r="G62" s="41"/>
      <c r="H62" s="43"/>
      <c r="I62" s="41"/>
      <c r="J62" s="41"/>
      <c r="K62" s="41"/>
      <c r="L62" s="41"/>
      <c r="M62" s="41"/>
      <c r="N62" s="41"/>
      <c r="O62" s="41"/>
      <c r="P62" s="41"/>
      <c r="Q62" s="1" t="s">
        <v>1012</v>
      </c>
      <c r="R62" s="1" t="s">
        <v>1001</v>
      </c>
      <c r="S62" s="41"/>
      <c r="T62" s="45"/>
      <c r="U62" s="41"/>
      <c r="V62" s="41"/>
    </row>
    <row r="63" spans="1:22" ht="293.25" thickBot="1" x14ac:dyDescent="0.3">
      <c r="A63" s="41"/>
      <c r="B63" s="41"/>
      <c r="C63" s="41"/>
      <c r="D63" s="41"/>
      <c r="E63" s="41"/>
      <c r="F63" s="41"/>
      <c r="G63" s="41"/>
      <c r="H63" s="43"/>
      <c r="I63" s="41"/>
      <c r="J63" s="41"/>
      <c r="K63" s="41"/>
      <c r="L63" s="41"/>
      <c r="M63" s="41"/>
      <c r="N63" s="41"/>
      <c r="O63" s="41"/>
      <c r="P63" s="41"/>
      <c r="Q63" s="1" t="s">
        <v>1011</v>
      </c>
      <c r="R63" s="1" t="s">
        <v>1001</v>
      </c>
      <c r="S63" s="41"/>
      <c r="T63" s="45"/>
      <c r="U63" s="41"/>
      <c r="V63" s="41"/>
    </row>
    <row r="64" spans="1:22" ht="90.75" thickBot="1" x14ac:dyDescent="0.3">
      <c r="A64" s="41"/>
      <c r="B64" s="41"/>
      <c r="C64" s="41"/>
      <c r="D64" s="41"/>
      <c r="E64" s="41"/>
      <c r="F64" s="41"/>
      <c r="G64" s="41"/>
      <c r="H64" s="43"/>
      <c r="I64" s="41"/>
      <c r="J64" s="41"/>
      <c r="K64" s="41"/>
      <c r="L64" s="41"/>
      <c r="M64" s="41"/>
      <c r="N64" s="41"/>
      <c r="O64" s="41"/>
      <c r="P64" s="41"/>
      <c r="Q64" s="1" t="s">
        <v>1000</v>
      </c>
      <c r="R64" s="1" t="s">
        <v>902</v>
      </c>
      <c r="S64" s="41"/>
      <c r="T64" s="45"/>
      <c r="U64" s="41"/>
      <c r="V64" s="41"/>
    </row>
    <row r="65" spans="1:22" ht="57" thickBot="1" x14ac:dyDescent="0.3">
      <c r="A65" s="41"/>
      <c r="B65" s="41"/>
      <c r="C65" s="41"/>
      <c r="D65" s="41"/>
      <c r="E65" s="41"/>
      <c r="F65" s="41"/>
      <c r="G65" s="41"/>
      <c r="H65" s="43"/>
      <c r="I65" s="41"/>
      <c r="J65" s="41"/>
      <c r="K65" s="41"/>
      <c r="L65" s="41"/>
      <c r="M65" s="41"/>
      <c r="N65" s="41"/>
      <c r="O65" s="41"/>
      <c r="P65" s="41"/>
      <c r="Q65" s="1" t="s">
        <v>999</v>
      </c>
      <c r="R65" s="1" t="s">
        <v>852</v>
      </c>
      <c r="S65" s="41"/>
      <c r="T65" s="45"/>
      <c r="U65" s="41"/>
      <c r="V65" s="41"/>
    </row>
    <row r="66" spans="1:22" ht="158.25" thickBot="1" x14ac:dyDescent="0.3">
      <c r="A66" s="42"/>
      <c r="B66" s="42"/>
      <c r="C66" s="42"/>
      <c r="D66" s="42"/>
      <c r="E66" s="42"/>
      <c r="F66" s="42"/>
      <c r="G66" s="42"/>
      <c r="H66" s="44"/>
      <c r="I66" s="42"/>
      <c r="J66" s="42"/>
      <c r="K66" s="42"/>
      <c r="L66" s="42"/>
      <c r="M66" s="42"/>
      <c r="N66" s="42"/>
      <c r="O66" s="42"/>
      <c r="P66" s="42"/>
      <c r="Q66" s="1" t="s">
        <v>1010</v>
      </c>
      <c r="R66" s="1" t="s">
        <v>870</v>
      </c>
      <c r="S66" s="42"/>
      <c r="T66" s="46"/>
      <c r="U66" s="42"/>
      <c r="V66" s="42"/>
    </row>
    <row r="67" spans="1:22" ht="90.75" thickBot="1" x14ac:dyDescent="0.3">
      <c r="A67" s="47" t="s">
        <v>240</v>
      </c>
      <c r="B67" s="47">
        <v>517</v>
      </c>
      <c r="C67" s="47" t="s">
        <v>96</v>
      </c>
      <c r="D67" s="47" t="s">
        <v>1009</v>
      </c>
      <c r="E67" s="47" t="s">
        <v>1008</v>
      </c>
      <c r="F67" s="47" t="s">
        <v>4</v>
      </c>
      <c r="G67" s="47"/>
      <c r="H67" s="48" t="s">
        <v>1007</v>
      </c>
      <c r="I67" s="47" t="s">
        <v>835</v>
      </c>
      <c r="J67" s="47" t="s">
        <v>202</v>
      </c>
      <c r="K67" s="47"/>
      <c r="L67" s="47">
        <v>0</v>
      </c>
      <c r="M67" s="47" t="s">
        <v>1006</v>
      </c>
      <c r="N67" s="47" t="s">
        <v>1005</v>
      </c>
      <c r="O67" s="47" t="s">
        <v>17</v>
      </c>
      <c r="P67" s="47" t="s">
        <v>24</v>
      </c>
      <c r="Q67" s="1" t="s">
        <v>1004</v>
      </c>
      <c r="R67" s="1" t="s">
        <v>1003</v>
      </c>
      <c r="S67" s="47" t="s">
        <v>17</v>
      </c>
      <c r="T67" s="49">
        <v>0</v>
      </c>
      <c r="U67" s="47">
        <v>126</v>
      </c>
      <c r="V67" s="47"/>
    </row>
    <row r="68" spans="1:22" ht="282" thickBot="1" x14ac:dyDescent="0.3">
      <c r="A68" s="41"/>
      <c r="B68" s="41"/>
      <c r="C68" s="41"/>
      <c r="D68" s="41"/>
      <c r="E68" s="41"/>
      <c r="F68" s="41"/>
      <c r="G68" s="41"/>
      <c r="H68" s="43"/>
      <c r="I68" s="41"/>
      <c r="J68" s="41"/>
      <c r="K68" s="41"/>
      <c r="L68" s="41"/>
      <c r="M68" s="41"/>
      <c r="N68" s="41"/>
      <c r="O68" s="41"/>
      <c r="P68" s="41"/>
      <c r="Q68" s="1" t="s">
        <v>1002</v>
      </c>
      <c r="R68" s="1" t="s">
        <v>1001</v>
      </c>
      <c r="S68" s="41"/>
      <c r="T68" s="45"/>
      <c r="U68" s="41"/>
      <c r="V68" s="41"/>
    </row>
    <row r="69" spans="1:22" ht="90.75" thickBot="1" x14ac:dyDescent="0.3">
      <c r="A69" s="41"/>
      <c r="B69" s="41"/>
      <c r="C69" s="41"/>
      <c r="D69" s="41"/>
      <c r="E69" s="41"/>
      <c r="F69" s="41"/>
      <c r="G69" s="41"/>
      <c r="H69" s="43"/>
      <c r="I69" s="41"/>
      <c r="J69" s="41"/>
      <c r="K69" s="41"/>
      <c r="L69" s="41"/>
      <c r="M69" s="41"/>
      <c r="N69" s="41"/>
      <c r="O69" s="41"/>
      <c r="P69" s="41"/>
      <c r="Q69" s="1" t="s">
        <v>1000</v>
      </c>
      <c r="R69" s="1" t="s">
        <v>902</v>
      </c>
      <c r="S69" s="41"/>
      <c r="T69" s="45"/>
      <c r="U69" s="41"/>
      <c r="V69" s="41"/>
    </row>
    <row r="70" spans="1:22" ht="57" thickBot="1" x14ac:dyDescent="0.3">
      <c r="A70" s="41"/>
      <c r="B70" s="41"/>
      <c r="C70" s="41"/>
      <c r="D70" s="41"/>
      <c r="E70" s="41"/>
      <c r="F70" s="41"/>
      <c r="G70" s="41"/>
      <c r="H70" s="43"/>
      <c r="I70" s="41"/>
      <c r="J70" s="41"/>
      <c r="K70" s="41"/>
      <c r="L70" s="41"/>
      <c r="M70" s="41"/>
      <c r="N70" s="41"/>
      <c r="O70" s="41"/>
      <c r="P70" s="41"/>
      <c r="Q70" s="1" t="s">
        <v>999</v>
      </c>
      <c r="R70" s="1" t="s">
        <v>852</v>
      </c>
      <c r="S70" s="41"/>
      <c r="T70" s="45"/>
      <c r="U70" s="41"/>
      <c r="V70" s="41"/>
    </row>
    <row r="71" spans="1:22" ht="90.75" thickBot="1" x14ac:dyDescent="0.3">
      <c r="A71" s="41"/>
      <c r="B71" s="41"/>
      <c r="C71" s="41"/>
      <c r="D71" s="41"/>
      <c r="E71" s="41"/>
      <c r="F71" s="41"/>
      <c r="G71" s="41"/>
      <c r="H71" s="43"/>
      <c r="I71" s="41"/>
      <c r="J71" s="41"/>
      <c r="K71" s="41"/>
      <c r="L71" s="41"/>
      <c r="M71" s="41"/>
      <c r="N71" s="41"/>
      <c r="O71" s="41"/>
      <c r="P71" s="41"/>
      <c r="Q71" s="1" t="s">
        <v>921</v>
      </c>
      <c r="R71" s="1" t="s">
        <v>870</v>
      </c>
      <c r="S71" s="41"/>
      <c r="T71" s="45"/>
      <c r="U71" s="41"/>
      <c r="V71" s="41"/>
    </row>
    <row r="72" spans="1:22" ht="409.6" thickBot="1" x14ac:dyDescent="0.3">
      <c r="A72" s="41"/>
      <c r="B72" s="41"/>
      <c r="C72" s="41"/>
      <c r="D72" s="41"/>
      <c r="E72" s="41"/>
      <c r="F72" s="41"/>
      <c r="G72" s="41"/>
      <c r="H72" s="43"/>
      <c r="I72" s="41"/>
      <c r="J72" s="41"/>
      <c r="K72" s="41"/>
      <c r="L72" s="41"/>
      <c r="M72" s="41"/>
      <c r="N72" s="41"/>
      <c r="O72" s="41"/>
      <c r="P72" s="41"/>
      <c r="Q72" s="1" t="s">
        <v>998</v>
      </c>
      <c r="R72" s="1" t="s">
        <v>953</v>
      </c>
      <c r="S72" s="41"/>
      <c r="T72" s="45"/>
      <c r="U72" s="41"/>
      <c r="V72" s="41"/>
    </row>
    <row r="73" spans="1:22" ht="203.25" thickBot="1" x14ac:dyDescent="0.3">
      <c r="A73" s="41"/>
      <c r="B73" s="41"/>
      <c r="C73" s="41"/>
      <c r="D73" s="41"/>
      <c r="E73" s="41"/>
      <c r="F73" s="41"/>
      <c r="G73" s="41"/>
      <c r="H73" s="43"/>
      <c r="I73" s="41"/>
      <c r="J73" s="41"/>
      <c r="K73" s="41"/>
      <c r="L73" s="41"/>
      <c r="M73" s="41"/>
      <c r="N73" s="41"/>
      <c r="O73" s="41"/>
      <c r="P73" s="41"/>
      <c r="Q73" s="1" t="s">
        <v>997</v>
      </c>
      <c r="R73" s="1" t="s">
        <v>917</v>
      </c>
      <c r="S73" s="41"/>
      <c r="T73" s="45"/>
      <c r="U73" s="41"/>
      <c r="V73" s="41"/>
    </row>
    <row r="74" spans="1:22" ht="304.5" thickBot="1" x14ac:dyDescent="0.3">
      <c r="A74" s="41"/>
      <c r="B74" s="41"/>
      <c r="C74" s="41"/>
      <c r="D74" s="41"/>
      <c r="E74" s="41"/>
      <c r="F74" s="41"/>
      <c r="G74" s="41"/>
      <c r="H74" s="43"/>
      <c r="I74" s="41"/>
      <c r="J74" s="41"/>
      <c r="K74" s="41"/>
      <c r="L74" s="41"/>
      <c r="M74" s="41"/>
      <c r="N74" s="41"/>
      <c r="O74" s="41"/>
      <c r="P74" s="41"/>
      <c r="Q74" s="1" t="s">
        <v>996</v>
      </c>
      <c r="R74" s="1" t="s">
        <v>786</v>
      </c>
      <c r="S74" s="41"/>
      <c r="T74" s="45"/>
      <c r="U74" s="41"/>
      <c r="V74" s="41"/>
    </row>
    <row r="75" spans="1:22" ht="180.75" thickBot="1" x14ac:dyDescent="0.3">
      <c r="A75" s="41"/>
      <c r="B75" s="41"/>
      <c r="C75" s="41"/>
      <c r="D75" s="41"/>
      <c r="E75" s="41"/>
      <c r="F75" s="41"/>
      <c r="G75" s="41"/>
      <c r="H75" s="43"/>
      <c r="I75" s="41"/>
      <c r="J75" s="41"/>
      <c r="K75" s="41"/>
      <c r="L75" s="41"/>
      <c r="M75" s="41"/>
      <c r="N75" s="41"/>
      <c r="O75" s="41"/>
      <c r="P75" s="41"/>
      <c r="Q75" s="1" t="s">
        <v>995</v>
      </c>
      <c r="R75" s="1" t="s">
        <v>762</v>
      </c>
      <c r="S75" s="41"/>
      <c r="T75" s="45"/>
      <c r="U75" s="41"/>
      <c r="V75" s="41"/>
    </row>
    <row r="76" spans="1:22" ht="180.75" thickBot="1" x14ac:dyDescent="0.3">
      <c r="A76" s="41"/>
      <c r="B76" s="41"/>
      <c r="C76" s="41"/>
      <c r="D76" s="41"/>
      <c r="E76" s="41"/>
      <c r="F76" s="41"/>
      <c r="G76" s="41"/>
      <c r="H76" s="43"/>
      <c r="I76" s="41"/>
      <c r="J76" s="41"/>
      <c r="K76" s="41"/>
      <c r="L76" s="41"/>
      <c r="M76" s="41"/>
      <c r="N76" s="41"/>
      <c r="O76" s="41"/>
      <c r="P76" s="41"/>
      <c r="Q76" s="1" t="s">
        <v>994</v>
      </c>
      <c r="R76" s="1" t="s">
        <v>762</v>
      </c>
      <c r="S76" s="41"/>
      <c r="T76" s="45"/>
      <c r="U76" s="41"/>
      <c r="V76" s="41"/>
    </row>
    <row r="77" spans="1:22" ht="327" thickBot="1" x14ac:dyDescent="0.3">
      <c r="A77" s="41"/>
      <c r="B77" s="41"/>
      <c r="C77" s="41"/>
      <c r="D77" s="41"/>
      <c r="E77" s="41"/>
      <c r="F77" s="41"/>
      <c r="G77" s="41"/>
      <c r="H77" s="43"/>
      <c r="I77" s="41"/>
      <c r="J77" s="41"/>
      <c r="K77" s="41"/>
      <c r="L77" s="41"/>
      <c r="M77" s="41"/>
      <c r="N77" s="41"/>
      <c r="O77" s="41"/>
      <c r="P77" s="41"/>
      <c r="Q77" s="1" t="s">
        <v>993</v>
      </c>
      <c r="R77" s="1" t="s">
        <v>762</v>
      </c>
      <c r="S77" s="41"/>
      <c r="T77" s="45"/>
      <c r="U77" s="41"/>
      <c r="V77" s="41"/>
    </row>
    <row r="78" spans="1:22" ht="327" thickBot="1" x14ac:dyDescent="0.3">
      <c r="A78" s="41"/>
      <c r="B78" s="41"/>
      <c r="C78" s="41"/>
      <c r="D78" s="41"/>
      <c r="E78" s="41"/>
      <c r="F78" s="41"/>
      <c r="G78" s="41"/>
      <c r="H78" s="43"/>
      <c r="I78" s="41"/>
      <c r="J78" s="41"/>
      <c r="K78" s="41"/>
      <c r="L78" s="41"/>
      <c r="M78" s="41"/>
      <c r="N78" s="41"/>
      <c r="O78" s="41"/>
      <c r="P78" s="41"/>
      <c r="Q78" s="1" t="s">
        <v>993</v>
      </c>
      <c r="R78" s="1" t="s">
        <v>762</v>
      </c>
      <c r="S78" s="41"/>
      <c r="T78" s="45"/>
      <c r="U78" s="41"/>
      <c r="V78" s="41"/>
    </row>
    <row r="79" spans="1:22" ht="214.5" thickBot="1" x14ac:dyDescent="0.3">
      <c r="A79" s="41"/>
      <c r="B79" s="41"/>
      <c r="C79" s="41"/>
      <c r="D79" s="41"/>
      <c r="E79" s="41"/>
      <c r="F79" s="41"/>
      <c r="G79" s="41"/>
      <c r="H79" s="43"/>
      <c r="I79" s="41"/>
      <c r="J79" s="41"/>
      <c r="K79" s="41"/>
      <c r="L79" s="41"/>
      <c r="M79" s="41"/>
      <c r="N79" s="41"/>
      <c r="O79" s="41"/>
      <c r="P79" s="41"/>
      <c r="Q79" s="1" t="s">
        <v>992</v>
      </c>
      <c r="R79" s="1" t="s">
        <v>762</v>
      </c>
      <c r="S79" s="41"/>
      <c r="T79" s="45"/>
      <c r="U79" s="41"/>
      <c r="V79" s="41"/>
    </row>
    <row r="80" spans="1:22" ht="304.5" thickBot="1" x14ac:dyDescent="0.3">
      <c r="A80" s="41"/>
      <c r="B80" s="41"/>
      <c r="C80" s="41"/>
      <c r="D80" s="41"/>
      <c r="E80" s="41"/>
      <c r="F80" s="41"/>
      <c r="G80" s="41"/>
      <c r="H80" s="43"/>
      <c r="I80" s="41"/>
      <c r="J80" s="41"/>
      <c r="K80" s="41"/>
      <c r="L80" s="41"/>
      <c r="M80" s="41"/>
      <c r="N80" s="41"/>
      <c r="O80" s="41"/>
      <c r="P80" s="41"/>
      <c r="Q80" s="1" t="s">
        <v>991</v>
      </c>
      <c r="R80" s="1" t="s">
        <v>784</v>
      </c>
      <c r="S80" s="41"/>
      <c r="T80" s="45"/>
      <c r="U80" s="41"/>
      <c r="V80" s="41"/>
    </row>
    <row r="81" spans="1:22" ht="270.75" thickBot="1" x14ac:dyDescent="0.3">
      <c r="A81" s="41"/>
      <c r="B81" s="41"/>
      <c r="C81" s="41"/>
      <c r="D81" s="41"/>
      <c r="E81" s="41"/>
      <c r="F81" s="41"/>
      <c r="G81" s="41"/>
      <c r="H81" s="43"/>
      <c r="I81" s="41"/>
      <c r="J81" s="41"/>
      <c r="K81" s="41"/>
      <c r="L81" s="41"/>
      <c r="M81" s="41"/>
      <c r="N81" s="41"/>
      <c r="O81" s="41"/>
      <c r="P81" s="41"/>
      <c r="Q81" s="1" t="s">
        <v>990</v>
      </c>
      <c r="R81" s="1" t="s">
        <v>989</v>
      </c>
      <c r="S81" s="41"/>
      <c r="T81" s="45"/>
      <c r="U81" s="41"/>
      <c r="V81" s="41"/>
    </row>
    <row r="82" spans="1:22" ht="169.5" thickBot="1" x14ac:dyDescent="0.3">
      <c r="A82" s="41"/>
      <c r="B82" s="41"/>
      <c r="C82" s="41"/>
      <c r="D82" s="41"/>
      <c r="E82" s="41"/>
      <c r="F82" s="41"/>
      <c r="G82" s="41"/>
      <c r="H82" s="43"/>
      <c r="I82" s="41"/>
      <c r="J82" s="41"/>
      <c r="K82" s="41"/>
      <c r="L82" s="41"/>
      <c r="M82" s="41"/>
      <c r="N82" s="41"/>
      <c r="O82" s="41"/>
      <c r="P82" s="41"/>
      <c r="Q82" s="1" t="s">
        <v>988</v>
      </c>
      <c r="R82" s="1" t="s">
        <v>827</v>
      </c>
      <c r="S82" s="41"/>
      <c r="T82" s="45"/>
      <c r="U82" s="41"/>
      <c r="V82" s="41"/>
    </row>
    <row r="83" spans="1:22" ht="259.5" thickBot="1" x14ac:dyDescent="0.3">
      <c r="A83" s="41"/>
      <c r="B83" s="41"/>
      <c r="C83" s="41"/>
      <c r="D83" s="41"/>
      <c r="E83" s="41"/>
      <c r="F83" s="41"/>
      <c r="G83" s="41"/>
      <c r="H83" s="43"/>
      <c r="I83" s="41"/>
      <c r="J83" s="41"/>
      <c r="K83" s="41"/>
      <c r="L83" s="41"/>
      <c r="M83" s="41"/>
      <c r="N83" s="41"/>
      <c r="O83" s="41"/>
      <c r="P83" s="41"/>
      <c r="Q83" s="1" t="s">
        <v>987</v>
      </c>
      <c r="R83" s="1" t="s">
        <v>827</v>
      </c>
      <c r="S83" s="41"/>
      <c r="T83" s="45"/>
      <c r="U83" s="41"/>
      <c r="V83" s="41"/>
    </row>
    <row r="84" spans="1:22" ht="113.25" thickBot="1" x14ac:dyDescent="0.3">
      <c r="A84" s="41"/>
      <c r="B84" s="41"/>
      <c r="C84" s="41"/>
      <c r="D84" s="41"/>
      <c r="E84" s="41"/>
      <c r="F84" s="41"/>
      <c r="G84" s="41"/>
      <c r="H84" s="43"/>
      <c r="I84" s="41"/>
      <c r="J84" s="41"/>
      <c r="K84" s="41"/>
      <c r="L84" s="41"/>
      <c r="M84" s="41"/>
      <c r="N84" s="41"/>
      <c r="O84" s="41"/>
      <c r="P84" s="41"/>
      <c r="Q84" s="1" t="s">
        <v>986</v>
      </c>
      <c r="R84" s="1" t="s">
        <v>827</v>
      </c>
      <c r="S84" s="41"/>
      <c r="T84" s="45"/>
      <c r="U84" s="41"/>
      <c r="V84" s="41"/>
    </row>
    <row r="85" spans="1:22" ht="237" thickBot="1" x14ac:dyDescent="0.3">
      <c r="A85" s="41"/>
      <c r="B85" s="41"/>
      <c r="C85" s="41"/>
      <c r="D85" s="41"/>
      <c r="E85" s="41"/>
      <c r="F85" s="41"/>
      <c r="G85" s="41"/>
      <c r="H85" s="43"/>
      <c r="I85" s="41"/>
      <c r="J85" s="41"/>
      <c r="K85" s="41"/>
      <c r="L85" s="41"/>
      <c r="M85" s="41"/>
      <c r="N85" s="41"/>
      <c r="O85" s="41"/>
      <c r="P85" s="41"/>
      <c r="Q85" s="1" t="s">
        <v>985</v>
      </c>
      <c r="R85" s="1" t="s">
        <v>176</v>
      </c>
      <c r="S85" s="41"/>
      <c r="T85" s="45"/>
      <c r="U85" s="41"/>
      <c r="V85" s="41"/>
    </row>
    <row r="86" spans="1:22" ht="169.5" thickBot="1" x14ac:dyDescent="0.3">
      <c r="A86" s="41"/>
      <c r="B86" s="41"/>
      <c r="C86" s="41"/>
      <c r="D86" s="41"/>
      <c r="E86" s="41"/>
      <c r="F86" s="41"/>
      <c r="G86" s="41"/>
      <c r="H86" s="43"/>
      <c r="I86" s="41"/>
      <c r="J86" s="41"/>
      <c r="K86" s="41"/>
      <c r="L86" s="41"/>
      <c r="M86" s="41"/>
      <c r="N86" s="41"/>
      <c r="O86" s="41"/>
      <c r="P86" s="41"/>
      <c r="Q86" s="1" t="s">
        <v>825</v>
      </c>
      <c r="R86" s="1" t="s">
        <v>824</v>
      </c>
      <c r="S86" s="41"/>
      <c r="T86" s="45"/>
      <c r="U86" s="41"/>
      <c r="V86" s="41"/>
    </row>
    <row r="87" spans="1:22" ht="409.6" thickBot="1" x14ac:dyDescent="0.3">
      <c r="A87" s="41"/>
      <c r="B87" s="41"/>
      <c r="C87" s="41"/>
      <c r="D87" s="41"/>
      <c r="E87" s="41"/>
      <c r="F87" s="41"/>
      <c r="G87" s="41"/>
      <c r="H87" s="43"/>
      <c r="I87" s="41"/>
      <c r="J87" s="41"/>
      <c r="K87" s="41"/>
      <c r="L87" s="41"/>
      <c r="M87" s="41"/>
      <c r="N87" s="41"/>
      <c r="O87" s="41"/>
      <c r="P87" s="41"/>
      <c r="Q87" s="1" t="s">
        <v>823</v>
      </c>
      <c r="R87" s="1" t="s">
        <v>822</v>
      </c>
      <c r="S87" s="41"/>
      <c r="T87" s="45"/>
      <c r="U87" s="41"/>
      <c r="V87" s="41"/>
    </row>
    <row r="88" spans="1:22" ht="293.25" thickBot="1" x14ac:dyDescent="0.3">
      <c r="A88" s="41"/>
      <c r="B88" s="41"/>
      <c r="C88" s="41"/>
      <c r="D88" s="41"/>
      <c r="E88" s="41"/>
      <c r="F88" s="41"/>
      <c r="G88" s="41"/>
      <c r="H88" s="43"/>
      <c r="I88" s="41"/>
      <c r="J88" s="41"/>
      <c r="K88" s="41"/>
      <c r="L88" s="41"/>
      <c r="M88" s="41"/>
      <c r="N88" s="41"/>
      <c r="O88" s="41"/>
      <c r="P88" s="41"/>
      <c r="Q88" s="1" t="s">
        <v>821</v>
      </c>
      <c r="R88" s="1" t="s">
        <v>771</v>
      </c>
      <c r="S88" s="41"/>
      <c r="T88" s="45"/>
      <c r="U88" s="41"/>
      <c r="V88" s="41"/>
    </row>
    <row r="89" spans="1:22" ht="169.5" thickBot="1" x14ac:dyDescent="0.3">
      <c r="A89" s="42"/>
      <c r="B89" s="42"/>
      <c r="C89" s="42"/>
      <c r="D89" s="42"/>
      <c r="E89" s="42"/>
      <c r="F89" s="42"/>
      <c r="G89" s="42"/>
      <c r="H89" s="44"/>
      <c r="I89" s="42"/>
      <c r="J89" s="42"/>
      <c r="K89" s="42"/>
      <c r="L89" s="42"/>
      <c r="M89" s="42"/>
      <c r="N89" s="42"/>
      <c r="O89" s="42"/>
      <c r="P89" s="42"/>
      <c r="Q89" s="1" t="s">
        <v>984</v>
      </c>
      <c r="R89" s="1" t="s">
        <v>819</v>
      </c>
      <c r="S89" s="42"/>
      <c r="T89" s="46"/>
      <c r="U89" s="42"/>
      <c r="V89" s="42"/>
    </row>
    <row r="90" spans="1:22" ht="293.25" thickBot="1" x14ac:dyDescent="0.3">
      <c r="A90" s="47" t="s">
        <v>208</v>
      </c>
      <c r="B90" s="47">
        <v>555</v>
      </c>
      <c r="C90" s="47" t="s">
        <v>96</v>
      </c>
      <c r="D90" s="47" t="s">
        <v>904</v>
      </c>
      <c r="E90" s="47" t="s">
        <v>938</v>
      </c>
      <c r="F90" s="47" t="s">
        <v>4</v>
      </c>
      <c r="G90" s="47"/>
      <c r="H90" s="48" t="s">
        <v>983</v>
      </c>
      <c r="I90" s="47" t="s">
        <v>835</v>
      </c>
      <c r="J90" s="47" t="s">
        <v>202</v>
      </c>
      <c r="K90" s="47"/>
      <c r="L90" s="47">
        <v>0</v>
      </c>
      <c r="M90" s="47" t="s">
        <v>982</v>
      </c>
      <c r="N90" s="47" t="s">
        <v>904</v>
      </c>
      <c r="O90" s="47" t="s">
        <v>17</v>
      </c>
      <c r="P90" s="47" t="s">
        <v>24</v>
      </c>
      <c r="Q90" s="1" t="s">
        <v>956</v>
      </c>
      <c r="R90" s="1" t="s">
        <v>902</v>
      </c>
      <c r="S90" s="47" t="s">
        <v>17</v>
      </c>
      <c r="T90" s="49">
        <v>0</v>
      </c>
      <c r="U90" s="47">
        <v>126</v>
      </c>
      <c r="V90" s="47"/>
    </row>
    <row r="91" spans="1:22" ht="158.25" thickBot="1" x14ac:dyDescent="0.3">
      <c r="A91" s="41"/>
      <c r="B91" s="41"/>
      <c r="C91" s="41"/>
      <c r="D91" s="41"/>
      <c r="E91" s="41"/>
      <c r="F91" s="41"/>
      <c r="G91" s="41"/>
      <c r="H91" s="43"/>
      <c r="I91" s="41"/>
      <c r="J91" s="41"/>
      <c r="K91" s="41"/>
      <c r="L91" s="41"/>
      <c r="M91" s="41"/>
      <c r="N91" s="41"/>
      <c r="O91" s="41"/>
      <c r="P91" s="41"/>
      <c r="Q91" s="1" t="s">
        <v>945</v>
      </c>
      <c r="R91" s="1" t="s">
        <v>852</v>
      </c>
      <c r="S91" s="41"/>
      <c r="T91" s="45"/>
      <c r="U91" s="41"/>
      <c r="V91" s="41"/>
    </row>
    <row r="92" spans="1:22" ht="158.25" thickBot="1" x14ac:dyDescent="0.3">
      <c r="A92" s="41"/>
      <c r="B92" s="41"/>
      <c r="C92" s="41"/>
      <c r="D92" s="41"/>
      <c r="E92" s="41"/>
      <c r="F92" s="41"/>
      <c r="G92" s="41"/>
      <c r="H92" s="43"/>
      <c r="I92" s="41"/>
      <c r="J92" s="41"/>
      <c r="K92" s="41"/>
      <c r="L92" s="41"/>
      <c r="M92" s="41"/>
      <c r="N92" s="41"/>
      <c r="O92" s="41"/>
      <c r="P92" s="41"/>
      <c r="Q92" s="1" t="s">
        <v>978</v>
      </c>
      <c r="R92" s="1" t="s">
        <v>922</v>
      </c>
      <c r="S92" s="41"/>
      <c r="T92" s="45"/>
      <c r="U92" s="41"/>
      <c r="V92" s="41"/>
    </row>
    <row r="93" spans="1:22" ht="90.75" thickBot="1" x14ac:dyDescent="0.3">
      <c r="A93" s="41"/>
      <c r="B93" s="41"/>
      <c r="C93" s="41"/>
      <c r="D93" s="41"/>
      <c r="E93" s="41"/>
      <c r="F93" s="41"/>
      <c r="G93" s="41"/>
      <c r="H93" s="43"/>
      <c r="I93" s="41"/>
      <c r="J93" s="41"/>
      <c r="K93" s="41"/>
      <c r="L93" s="41"/>
      <c r="M93" s="41"/>
      <c r="N93" s="41"/>
      <c r="O93" s="41"/>
      <c r="P93" s="41"/>
      <c r="Q93" s="1" t="s">
        <v>921</v>
      </c>
      <c r="R93" s="1" t="s">
        <v>870</v>
      </c>
      <c r="S93" s="41"/>
      <c r="T93" s="45"/>
      <c r="U93" s="41"/>
      <c r="V93" s="41"/>
    </row>
    <row r="94" spans="1:22" ht="180.75" thickBot="1" x14ac:dyDescent="0.3">
      <c r="A94" s="41"/>
      <c r="B94" s="41"/>
      <c r="C94" s="41"/>
      <c r="D94" s="41"/>
      <c r="E94" s="41"/>
      <c r="F94" s="41"/>
      <c r="G94" s="41"/>
      <c r="H94" s="43"/>
      <c r="I94" s="41"/>
      <c r="J94" s="41"/>
      <c r="K94" s="41"/>
      <c r="L94" s="41"/>
      <c r="M94" s="41"/>
      <c r="N94" s="41"/>
      <c r="O94" s="41"/>
      <c r="P94" s="41"/>
      <c r="Q94" s="1" t="s">
        <v>967</v>
      </c>
      <c r="R94" s="1" t="s">
        <v>919</v>
      </c>
      <c r="S94" s="41"/>
      <c r="T94" s="45"/>
      <c r="U94" s="41"/>
      <c r="V94" s="41"/>
    </row>
    <row r="95" spans="1:22" ht="409.6" thickBot="1" x14ac:dyDescent="0.3">
      <c r="A95" s="41"/>
      <c r="B95" s="41"/>
      <c r="C95" s="41"/>
      <c r="D95" s="41"/>
      <c r="E95" s="41"/>
      <c r="F95" s="41"/>
      <c r="G95" s="41"/>
      <c r="H95" s="43"/>
      <c r="I95" s="41"/>
      <c r="J95" s="41"/>
      <c r="K95" s="41"/>
      <c r="L95" s="41"/>
      <c r="M95" s="41"/>
      <c r="N95" s="41"/>
      <c r="O95" s="41"/>
      <c r="P95" s="41"/>
      <c r="Q95" s="1" t="s">
        <v>981</v>
      </c>
      <c r="R95" s="1" t="s">
        <v>919</v>
      </c>
      <c r="S95" s="41"/>
      <c r="T95" s="45"/>
      <c r="U95" s="41"/>
      <c r="V95" s="41"/>
    </row>
    <row r="96" spans="1:22" ht="409.6" thickBot="1" x14ac:dyDescent="0.3">
      <c r="A96" s="41"/>
      <c r="B96" s="41"/>
      <c r="C96" s="41"/>
      <c r="D96" s="41"/>
      <c r="E96" s="41"/>
      <c r="F96" s="41"/>
      <c r="G96" s="41"/>
      <c r="H96" s="43"/>
      <c r="I96" s="41"/>
      <c r="J96" s="41"/>
      <c r="K96" s="41"/>
      <c r="L96" s="41"/>
      <c r="M96" s="41"/>
      <c r="N96" s="41"/>
      <c r="O96" s="41"/>
      <c r="P96" s="41"/>
      <c r="Q96" s="1" t="s">
        <v>918</v>
      </c>
      <c r="R96" s="1" t="s">
        <v>917</v>
      </c>
      <c r="S96" s="41"/>
      <c r="T96" s="45"/>
      <c r="U96" s="41"/>
      <c r="V96" s="41"/>
    </row>
    <row r="97" spans="1:22" ht="225.75" thickBot="1" x14ac:dyDescent="0.3">
      <c r="A97" s="41"/>
      <c r="B97" s="41"/>
      <c r="C97" s="41"/>
      <c r="D97" s="41"/>
      <c r="E97" s="41"/>
      <c r="F97" s="41"/>
      <c r="G97" s="41"/>
      <c r="H97" s="43"/>
      <c r="I97" s="41"/>
      <c r="J97" s="41"/>
      <c r="K97" s="41"/>
      <c r="L97" s="41"/>
      <c r="M97" s="41"/>
      <c r="N97" s="41"/>
      <c r="O97" s="41"/>
      <c r="P97" s="41"/>
      <c r="Q97" s="1" t="s">
        <v>951</v>
      </c>
      <c r="R97" s="1" t="s">
        <v>784</v>
      </c>
      <c r="S97" s="41"/>
      <c r="T97" s="45"/>
      <c r="U97" s="41"/>
      <c r="V97" s="41"/>
    </row>
    <row r="98" spans="1:22" ht="225.75" thickBot="1" x14ac:dyDescent="0.3">
      <c r="A98" s="41"/>
      <c r="B98" s="41"/>
      <c r="C98" s="41"/>
      <c r="D98" s="41"/>
      <c r="E98" s="41"/>
      <c r="F98" s="41"/>
      <c r="G98" s="41"/>
      <c r="H98" s="43"/>
      <c r="I98" s="41"/>
      <c r="J98" s="41"/>
      <c r="K98" s="41"/>
      <c r="L98" s="41"/>
      <c r="M98" s="41"/>
      <c r="N98" s="41"/>
      <c r="O98" s="41"/>
      <c r="P98" s="41"/>
      <c r="Q98" s="1" t="s">
        <v>914</v>
      </c>
      <c r="R98" s="1" t="s">
        <v>913</v>
      </c>
      <c r="S98" s="41"/>
      <c r="T98" s="45"/>
      <c r="U98" s="41"/>
      <c r="V98" s="41"/>
    </row>
    <row r="99" spans="1:22" ht="169.5" thickBot="1" x14ac:dyDescent="0.3">
      <c r="A99" s="41"/>
      <c r="B99" s="41"/>
      <c r="C99" s="41"/>
      <c r="D99" s="41"/>
      <c r="E99" s="41"/>
      <c r="F99" s="41"/>
      <c r="G99" s="41"/>
      <c r="H99" s="43"/>
      <c r="I99" s="41"/>
      <c r="J99" s="41"/>
      <c r="K99" s="41"/>
      <c r="L99" s="41"/>
      <c r="M99" s="41"/>
      <c r="N99" s="41"/>
      <c r="O99" s="41"/>
      <c r="P99" s="41"/>
      <c r="Q99" s="1" t="s">
        <v>976</v>
      </c>
      <c r="R99" s="1" t="s">
        <v>827</v>
      </c>
      <c r="S99" s="41"/>
      <c r="T99" s="45"/>
      <c r="U99" s="41"/>
      <c r="V99" s="41"/>
    </row>
    <row r="100" spans="1:22" ht="147" thickBot="1" x14ac:dyDescent="0.3">
      <c r="A100" s="41"/>
      <c r="B100" s="41"/>
      <c r="C100" s="41"/>
      <c r="D100" s="41"/>
      <c r="E100" s="41"/>
      <c r="F100" s="41"/>
      <c r="G100" s="41"/>
      <c r="H100" s="43"/>
      <c r="I100" s="41"/>
      <c r="J100" s="41"/>
      <c r="K100" s="41"/>
      <c r="L100" s="41"/>
      <c r="M100" s="41"/>
      <c r="N100" s="41"/>
      <c r="O100" s="41"/>
      <c r="P100" s="41"/>
      <c r="Q100" s="1" t="s">
        <v>975</v>
      </c>
      <c r="R100" s="1" t="s">
        <v>961</v>
      </c>
      <c r="S100" s="41"/>
      <c r="T100" s="45"/>
      <c r="U100" s="41"/>
      <c r="V100" s="41"/>
    </row>
    <row r="101" spans="1:22" ht="248.25" thickBot="1" x14ac:dyDescent="0.3">
      <c r="A101" s="41"/>
      <c r="B101" s="41"/>
      <c r="C101" s="41"/>
      <c r="D101" s="41"/>
      <c r="E101" s="41"/>
      <c r="F101" s="41"/>
      <c r="G101" s="41"/>
      <c r="H101" s="43"/>
      <c r="I101" s="41"/>
      <c r="J101" s="41"/>
      <c r="K101" s="41"/>
      <c r="L101" s="41"/>
      <c r="M101" s="41"/>
      <c r="N101" s="41"/>
      <c r="O101" s="41"/>
      <c r="P101" s="41"/>
      <c r="Q101" s="1" t="s">
        <v>974</v>
      </c>
      <c r="R101" s="1" t="s">
        <v>176</v>
      </c>
      <c r="S101" s="41"/>
      <c r="T101" s="45"/>
      <c r="U101" s="41"/>
      <c r="V101" s="41"/>
    </row>
    <row r="102" spans="1:22" ht="169.5" thickBot="1" x14ac:dyDescent="0.3">
      <c r="A102" s="41"/>
      <c r="B102" s="41"/>
      <c r="C102" s="41"/>
      <c r="D102" s="41"/>
      <c r="E102" s="41"/>
      <c r="F102" s="41"/>
      <c r="G102" s="41"/>
      <c r="H102" s="43"/>
      <c r="I102" s="41"/>
      <c r="J102" s="41"/>
      <c r="K102" s="41"/>
      <c r="L102" s="41"/>
      <c r="M102" s="41"/>
      <c r="N102" s="41"/>
      <c r="O102" s="41"/>
      <c r="P102" s="41"/>
      <c r="Q102" s="1" t="s">
        <v>825</v>
      </c>
      <c r="R102" s="1" t="s">
        <v>824</v>
      </c>
      <c r="S102" s="41"/>
      <c r="T102" s="45"/>
      <c r="U102" s="41"/>
      <c r="V102" s="41"/>
    </row>
    <row r="103" spans="1:22" ht="409.6" thickBot="1" x14ac:dyDescent="0.3">
      <c r="A103" s="41"/>
      <c r="B103" s="41"/>
      <c r="C103" s="41"/>
      <c r="D103" s="41"/>
      <c r="E103" s="41"/>
      <c r="F103" s="41"/>
      <c r="G103" s="41"/>
      <c r="H103" s="43"/>
      <c r="I103" s="41"/>
      <c r="J103" s="41"/>
      <c r="K103" s="41"/>
      <c r="L103" s="41"/>
      <c r="M103" s="41"/>
      <c r="N103" s="41"/>
      <c r="O103" s="41"/>
      <c r="P103" s="41"/>
      <c r="Q103" s="1" t="s">
        <v>823</v>
      </c>
      <c r="R103" s="1" t="s">
        <v>822</v>
      </c>
      <c r="S103" s="41"/>
      <c r="T103" s="45"/>
      <c r="U103" s="41"/>
      <c r="V103" s="41"/>
    </row>
    <row r="104" spans="1:22" ht="293.25" thickBot="1" x14ac:dyDescent="0.3">
      <c r="A104" s="41"/>
      <c r="B104" s="41"/>
      <c r="C104" s="41"/>
      <c r="D104" s="41"/>
      <c r="E104" s="41"/>
      <c r="F104" s="41"/>
      <c r="G104" s="41"/>
      <c r="H104" s="43"/>
      <c r="I104" s="41"/>
      <c r="J104" s="41"/>
      <c r="K104" s="41"/>
      <c r="L104" s="41"/>
      <c r="M104" s="41"/>
      <c r="N104" s="41"/>
      <c r="O104" s="41"/>
      <c r="P104" s="41"/>
      <c r="Q104" s="1" t="s">
        <v>821</v>
      </c>
      <c r="R104" s="1" t="s">
        <v>771</v>
      </c>
      <c r="S104" s="41"/>
      <c r="T104" s="45"/>
      <c r="U104" s="41"/>
      <c r="V104" s="41"/>
    </row>
    <row r="105" spans="1:22" ht="409.6" thickBot="1" x14ac:dyDescent="0.3">
      <c r="A105" s="41"/>
      <c r="B105" s="41"/>
      <c r="C105" s="41"/>
      <c r="D105" s="41"/>
      <c r="E105" s="41"/>
      <c r="F105" s="41"/>
      <c r="G105" s="41"/>
      <c r="H105" s="43"/>
      <c r="I105" s="41"/>
      <c r="J105" s="41"/>
      <c r="K105" s="41"/>
      <c r="L105" s="41"/>
      <c r="M105" s="42"/>
      <c r="N105" s="42"/>
      <c r="O105" s="42"/>
      <c r="P105" s="42"/>
      <c r="Q105" s="1" t="s">
        <v>980</v>
      </c>
      <c r="R105" s="1" t="s">
        <v>819</v>
      </c>
      <c r="S105" s="41"/>
      <c r="T105" s="45"/>
      <c r="U105" s="41"/>
      <c r="V105" s="41"/>
    </row>
    <row r="106" spans="1:22" ht="169.5" thickBot="1" x14ac:dyDescent="0.3">
      <c r="A106" s="41"/>
      <c r="B106" s="41"/>
      <c r="C106" s="41"/>
      <c r="D106" s="41"/>
      <c r="E106" s="41"/>
      <c r="F106" s="41"/>
      <c r="G106" s="41"/>
      <c r="H106" s="43"/>
      <c r="I106" s="41"/>
      <c r="J106" s="41"/>
      <c r="K106" s="41"/>
      <c r="L106" s="41"/>
      <c r="M106" s="47" t="s">
        <v>979</v>
      </c>
      <c r="N106" s="47" t="s">
        <v>904</v>
      </c>
      <c r="O106" s="47" t="s">
        <v>17</v>
      </c>
      <c r="P106" s="47" t="s">
        <v>24</v>
      </c>
      <c r="Q106" s="1" t="s">
        <v>946</v>
      </c>
      <c r="R106" s="1" t="s">
        <v>902</v>
      </c>
      <c r="S106" s="41"/>
      <c r="T106" s="45"/>
      <c r="U106" s="41"/>
      <c r="V106" s="41"/>
    </row>
    <row r="107" spans="1:22" ht="158.25" thickBot="1" x14ac:dyDescent="0.3">
      <c r="A107" s="41"/>
      <c r="B107" s="41"/>
      <c r="C107" s="41"/>
      <c r="D107" s="41"/>
      <c r="E107" s="41"/>
      <c r="F107" s="41"/>
      <c r="G107" s="41"/>
      <c r="H107" s="43"/>
      <c r="I107" s="41"/>
      <c r="J107" s="41"/>
      <c r="K107" s="41"/>
      <c r="L107" s="41"/>
      <c r="M107" s="41"/>
      <c r="N107" s="41"/>
      <c r="O107" s="41"/>
      <c r="P107" s="41"/>
      <c r="Q107" s="1" t="s">
        <v>945</v>
      </c>
      <c r="R107" s="1" t="s">
        <v>852</v>
      </c>
      <c r="S107" s="41"/>
      <c r="T107" s="45"/>
      <c r="U107" s="41"/>
      <c r="V107" s="41"/>
    </row>
    <row r="108" spans="1:22" ht="158.25" thickBot="1" x14ac:dyDescent="0.3">
      <c r="A108" s="41"/>
      <c r="B108" s="41"/>
      <c r="C108" s="41"/>
      <c r="D108" s="41"/>
      <c r="E108" s="41"/>
      <c r="F108" s="41"/>
      <c r="G108" s="41"/>
      <c r="H108" s="43"/>
      <c r="I108" s="41"/>
      <c r="J108" s="41"/>
      <c r="K108" s="41"/>
      <c r="L108" s="41"/>
      <c r="M108" s="41"/>
      <c r="N108" s="41"/>
      <c r="O108" s="41"/>
      <c r="P108" s="41"/>
      <c r="Q108" s="1" t="s">
        <v>978</v>
      </c>
      <c r="R108" s="1" t="s">
        <v>922</v>
      </c>
      <c r="S108" s="41"/>
      <c r="T108" s="45"/>
      <c r="U108" s="41"/>
      <c r="V108" s="41"/>
    </row>
    <row r="109" spans="1:22" ht="90.75" thickBot="1" x14ac:dyDescent="0.3">
      <c r="A109" s="41"/>
      <c r="B109" s="41"/>
      <c r="C109" s="41"/>
      <c r="D109" s="41"/>
      <c r="E109" s="41"/>
      <c r="F109" s="41"/>
      <c r="G109" s="41"/>
      <c r="H109" s="43"/>
      <c r="I109" s="41"/>
      <c r="J109" s="41"/>
      <c r="K109" s="41"/>
      <c r="L109" s="41"/>
      <c r="M109" s="41"/>
      <c r="N109" s="41"/>
      <c r="O109" s="41"/>
      <c r="P109" s="41"/>
      <c r="Q109" s="1" t="s">
        <v>921</v>
      </c>
      <c r="R109" s="1" t="s">
        <v>870</v>
      </c>
      <c r="S109" s="41"/>
      <c r="T109" s="45"/>
      <c r="U109" s="41"/>
      <c r="V109" s="41"/>
    </row>
    <row r="110" spans="1:22" ht="327" thickBot="1" x14ac:dyDescent="0.3">
      <c r="A110" s="41"/>
      <c r="B110" s="41"/>
      <c r="C110" s="41"/>
      <c r="D110" s="41"/>
      <c r="E110" s="41"/>
      <c r="F110" s="41"/>
      <c r="G110" s="41"/>
      <c r="H110" s="43"/>
      <c r="I110" s="41"/>
      <c r="J110" s="41"/>
      <c r="K110" s="41"/>
      <c r="L110" s="41"/>
      <c r="M110" s="41"/>
      <c r="N110" s="41"/>
      <c r="O110" s="41"/>
      <c r="P110" s="41"/>
      <c r="Q110" s="1" t="s">
        <v>977</v>
      </c>
      <c r="R110" s="1" t="s">
        <v>919</v>
      </c>
      <c r="S110" s="41"/>
      <c r="T110" s="45"/>
      <c r="U110" s="41"/>
      <c r="V110" s="41"/>
    </row>
    <row r="111" spans="1:22" ht="409.6" thickBot="1" x14ac:dyDescent="0.3">
      <c r="A111" s="41"/>
      <c r="B111" s="41"/>
      <c r="C111" s="41"/>
      <c r="D111" s="41"/>
      <c r="E111" s="41"/>
      <c r="F111" s="41"/>
      <c r="G111" s="41"/>
      <c r="H111" s="43"/>
      <c r="I111" s="41"/>
      <c r="J111" s="41"/>
      <c r="K111" s="41"/>
      <c r="L111" s="41"/>
      <c r="M111" s="41"/>
      <c r="N111" s="41"/>
      <c r="O111" s="41"/>
      <c r="P111" s="41"/>
      <c r="Q111" s="1" t="s">
        <v>918</v>
      </c>
      <c r="R111" s="1" t="s">
        <v>917</v>
      </c>
      <c r="S111" s="41"/>
      <c r="T111" s="45"/>
      <c r="U111" s="41"/>
      <c r="V111" s="41"/>
    </row>
    <row r="112" spans="1:22" ht="68.25" thickBot="1" x14ac:dyDescent="0.3">
      <c r="A112" s="41"/>
      <c r="B112" s="41"/>
      <c r="C112" s="41"/>
      <c r="D112" s="41"/>
      <c r="E112" s="41"/>
      <c r="F112" s="41"/>
      <c r="G112" s="41"/>
      <c r="H112" s="43"/>
      <c r="I112" s="41"/>
      <c r="J112" s="41"/>
      <c r="K112" s="41"/>
      <c r="L112" s="41"/>
      <c r="M112" s="41"/>
      <c r="N112" s="41"/>
      <c r="O112" s="41"/>
      <c r="P112" s="41"/>
      <c r="Q112" s="1" t="s">
        <v>963</v>
      </c>
      <c r="R112" s="1" t="s">
        <v>784</v>
      </c>
      <c r="S112" s="41"/>
      <c r="T112" s="45"/>
      <c r="U112" s="41"/>
      <c r="V112" s="41"/>
    </row>
    <row r="113" spans="1:22" ht="225.75" thickBot="1" x14ac:dyDescent="0.3">
      <c r="A113" s="41"/>
      <c r="B113" s="41"/>
      <c r="C113" s="41"/>
      <c r="D113" s="41"/>
      <c r="E113" s="41"/>
      <c r="F113" s="41"/>
      <c r="G113" s="41"/>
      <c r="H113" s="43"/>
      <c r="I113" s="41"/>
      <c r="J113" s="41"/>
      <c r="K113" s="41"/>
      <c r="L113" s="41"/>
      <c r="M113" s="41"/>
      <c r="N113" s="41"/>
      <c r="O113" s="41"/>
      <c r="P113" s="41"/>
      <c r="Q113" s="1" t="s">
        <v>914</v>
      </c>
      <c r="R113" s="1" t="s">
        <v>913</v>
      </c>
      <c r="S113" s="41"/>
      <c r="T113" s="45"/>
      <c r="U113" s="41"/>
      <c r="V113" s="41"/>
    </row>
    <row r="114" spans="1:22" ht="169.5" thickBot="1" x14ac:dyDescent="0.3">
      <c r="A114" s="41"/>
      <c r="B114" s="41"/>
      <c r="C114" s="41"/>
      <c r="D114" s="41"/>
      <c r="E114" s="41"/>
      <c r="F114" s="41"/>
      <c r="G114" s="41"/>
      <c r="H114" s="43"/>
      <c r="I114" s="41"/>
      <c r="J114" s="41"/>
      <c r="K114" s="41"/>
      <c r="L114" s="41"/>
      <c r="M114" s="41"/>
      <c r="N114" s="41"/>
      <c r="O114" s="41"/>
      <c r="P114" s="41"/>
      <c r="Q114" s="1" t="s">
        <v>976</v>
      </c>
      <c r="R114" s="1" t="s">
        <v>827</v>
      </c>
      <c r="S114" s="41"/>
      <c r="T114" s="45"/>
      <c r="U114" s="41"/>
      <c r="V114" s="41"/>
    </row>
    <row r="115" spans="1:22" ht="147" thickBot="1" x14ac:dyDescent="0.3">
      <c r="A115" s="41"/>
      <c r="B115" s="41"/>
      <c r="C115" s="41"/>
      <c r="D115" s="41"/>
      <c r="E115" s="41"/>
      <c r="F115" s="41"/>
      <c r="G115" s="41"/>
      <c r="H115" s="43"/>
      <c r="I115" s="41"/>
      <c r="J115" s="41"/>
      <c r="K115" s="41"/>
      <c r="L115" s="41"/>
      <c r="M115" s="41"/>
      <c r="N115" s="41"/>
      <c r="O115" s="41"/>
      <c r="P115" s="41"/>
      <c r="Q115" s="1" t="s">
        <v>975</v>
      </c>
      <c r="R115" s="1" t="s">
        <v>961</v>
      </c>
      <c r="S115" s="41"/>
      <c r="T115" s="45"/>
      <c r="U115" s="41"/>
      <c r="V115" s="41"/>
    </row>
    <row r="116" spans="1:22" ht="248.25" thickBot="1" x14ac:dyDescent="0.3">
      <c r="A116" s="41"/>
      <c r="B116" s="41"/>
      <c r="C116" s="41"/>
      <c r="D116" s="41"/>
      <c r="E116" s="41"/>
      <c r="F116" s="41"/>
      <c r="G116" s="41"/>
      <c r="H116" s="43"/>
      <c r="I116" s="41"/>
      <c r="J116" s="41"/>
      <c r="K116" s="41"/>
      <c r="L116" s="41"/>
      <c r="M116" s="41"/>
      <c r="N116" s="41"/>
      <c r="O116" s="41"/>
      <c r="P116" s="41"/>
      <c r="Q116" s="1" t="s">
        <v>974</v>
      </c>
      <c r="R116" s="1" t="s">
        <v>176</v>
      </c>
      <c r="S116" s="41"/>
      <c r="T116" s="45"/>
      <c r="U116" s="41"/>
      <c r="V116" s="41"/>
    </row>
    <row r="117" spans="1:22" ht="169.5" thickBot="1" x14ac:dyDescent="0.3">
      <c r="A117" s="41"/>
      <c r="B117" s="41"/>
      <c r="C117" s="41"/>
      <c r="D117" s="41"/>
      <c r="E117" s="41"/>
      <c r="F117" s="41"/>
      <c r="G117" s="41"/>
      <c r="H117" s="43"/>
      <c r="I117" s="41"/>
      <c r="J117" s="41"/>
      <c r="K117" s="41"/>
      <c r="L117" s="41"/>
      <c r="M117" s="41"/>
      <c r="N117" s="41"/>
      <c r="O117" s="41"/>
      <c r="P117" s="41"/>
      <c r="Q117" s="1" t="s">
        <v>825</v>
      </c>
      <c r="R117" s="1" t="s">
        <v>824</v>
      </c>
      <c r="S117" s="41"/>
      <c r="T117" s="45"/>
      <c r="U117" s="41"/>
      <c r="V117" s="41"/>
    </row>
    <row r="118" spans="1:22" ht="409.6" thickBot="1" x14ac:dyDescent="0.3">
      <c r="A118" s="41"/>
      <c r="B118" s="41"/>
      <c r="C118" s="41"/>
      <c r="D118" s="41"/>
      <c r="E118" s="41"/>
      <c r="F118" s="41"/>
      <c r="G118" s="41"/>
      <c r="H118" s="43"/>
      <c r="I118" s="41"/>
      <c r="J118" s="41"/>
      <c r="K118" s="41"/>
      <c r="L118" s="41"/>
      <c r="M118" s="41"/>
      <c r="N118" s="41"/>
      <c r="O118" s="41"/>
      <c r="P118" s="41"/>
      <c r="Q118" s="1" t="s">
        <v>823</v>
      </c>
      <c r="R118" s="1" t="s">
        <v>822</v>
      </c>
      <c r="S118" s="41"/>
      <c r="T118" s="45"/>
      <c r="U118" s="41"/>
      <c r="V118" s="41"/>
    </row>
    <row r="119" spans="1:22" ht="293.25" thickBot="1" x14ac:dyDescent="0.3">
      <c r="A119" s="41"/>
      <c r="B119" s="41"/>
      <c r="C119" s="41"/>
      <c r="D119" s="41"/>
      <c r="E119" s="41"/>
      <c r="F119" s="41"/>
      <c r="G119" s="41"/>
      <c r="H119" s="43"/>
      <c r="I119" s="41"/>
      <c r="J119" s="41"/>
      <c r="K119" s="41"/>
      <c r="L119" s="41"/>
      <c r="M119" s="41"/>
      <c r="N119" s="41"/>
      <c r="O119" s="41"/>
      <c r="P119" s="41"/>
      <c r="Q119" s="1" t="s">
        <v>821</v>
      </c>
      <c r="R119" s="1" t="s">
        <v>771</v>
      </c>
      <c r="S119" s="41"/>
      <c r="T119" s="45"/>
      <c r="U119" s="41"/>
      <c r="V119" s="41"/>
    </row>
    <row r="120" spans="1:22" ht="409.6" thickBot="1" x14ac:dyDescent="0.3">
      <c r="A120" s="42"/>
      <c r="B120" s="42"/>
      <c r="C120" s="42"/>
      <c r="D120" s="42"/>
      <c r="E120" s="42"/>
      <c r="F120" s="42"/>
      <c r="G120" s="42"/>
      <c r="H120" s="44"/>
      <c r="I120" s="42"/>
      <c r="J120" s="42"/>
      <c r="K120" s="42"/>
      <c r="L120" s="42"/>
      <c r="M120" s="42"/>
      <c r="N120" s="42"/>
      <c r="O120" s="42"/>
      <c r="P120" s="42"/>
      <c r="Q120" s="1" t="s">
        <v>973</v>
      </c>
      <c r="R120" s="1" t="s">
        <v>819</v>
      </c>
      <c r="S120" s="42"/>
      <c r="T120" s="46"/>
      <c r="U120" s="42"/>
      <c r="V120" s="42"/>
    </row>
    <row r="121" spans="1:22" ht="293.25" thickBot="1" x14ac:dyDescent="0.3">
      <c r="A121" s="47" t="s">
        <v>208</v>
      </c>
      <c r="B121" s="47">
        <v>557</v>
      </c>
      <c r="C121" s="47" t="s">
        <v>96</v>
      </c>
      <c r="D121" s="47" t="s">
        <v>904</v>
      </c>
      <c r="E121" s="47" t="s">
        <v>938</v>
      </c>
      <c r="F121" s="47" t="s">
        <v>4</v>
      </c>
      <c r="G121" s="47"/>
      <c r="H121" s="48" t="s">
        <v>972</v>
      </c>
      <c r="I121" s="47" t="s">
        <v>835</v>
      </c>
      <c r="J121" s="47" t="s">
        <v>202</v>
      </c>
      <c r="K121" s="47"/>
      <c r="L121" s="47">
        <v>0</v>
      </c>
      <c r="M121" s="47" t="s">
        <v>971</v>
      </c>
      <c r="N121" s="47" t="s">
        <v>904</v>
      </c>
      <c r="O121" s="47" t="s">
        <v>17</v>
      </c>
      <c r="P121" s="47" t="s">
        <v>24</v>
      </c>
      <c r="Q121" s="1" t="s">
        <v>956</v>
      </c>
      <c r="R121" s="1" t="s">
        <v>902</v>
      </c>
      <c r="S121" s="47" t="s">
        <v>17</v>
      </c>
      <c r="T121" s="49">
        <v>0</v>
      </c>
      <c r="U121" s="47">
        <v>126</v>
      </c>
      <c r="V121" s="47"/>
    </row>
    <row r="122" spans="1:22" ht="158.25" thickBot="1" x14ac:dyDescent="0.3">
      <c r="A122" s="41"/>
      <c r="B122" s="41"/>
      <c r="C122" s="41"/>
      <c r="D122" s="41"/>
      <c r="E122" s="41"/>
      <c r="F122" s="41"/>
      <c r="G122" s="41"/>
      <c r="H122" s="43"/>
      <c r="I122" s="41"/>
      <c r="J122" s="41"/>
      <c r="K122" s="41"/>
      <c r="L122" s="41"/>
      <c r="M122" s="41"/>
      <c r="N122" s="41"/>
      <c r="O122" s="41"/>
      <c r="P122" s="41"/>
      <c r="Q122" s="1" t="s">
        <v>970</v>
      </c>
      <c r="R122" s="1" t="s">
        <v>900</v>
      </c>
      <c r="S122" s="41"/>
      <c r="T122" s="45"/>
      <c r="U122" s="41"/>
      <c r="V122" s="41"/>
    </row>
    <row r="123" spans="1:22" ht="158.25" thickBot="1" x14ac:dyDescent="0.3">
      <c r="A123" s="41"/>
      <c r="B123" s="41"/>
      <c r="C123" s="41"/>
      <c r="D123" s="41"/>
      <c r="E123" s="41"/>
      <c r="F123" s="41"/>
      <c r="G123" s="41"/>
      <c r="H123" s="43"/>
      <c r="I123" s="41"/>
      <c r="J123" s="41"/>
      <c r="K123" s="41"/>
      <c r="L123" s="41"/>
      <c r="M123" s="41"/>
      <c r="N123" s="41"/>
      <c r="O123" s="41"/>
      <c r="P123" s="41"/>
      <c r="Q123" s="1" t="s">
        <v>945</v>
      </c>
      <c r="R123" s="1" t="s">
        <v>852</v>
      </c>
      <c r="S123" s="41"/>
      <c r="T123" s="45"/>
      <c r="U123" s="41"/>
      <c r="V123" s="41"/>
    </row>
    <row r="124" spans="1:22" ht="158.25" thickBot="1" x14ac:dyDescent="0.3">
      <c r="A124" s="41"/>
      <c r="B124" s="41"/>
      <c r="C124" s="41"/>
      <c r="D124" s="41"/>
      <c r="E124" s="41"/>
      <c r="F124" s="41"/>
      <c r="G124" s="41"/>
      <c r="H124" s="43"/>
      <c r="I124" s="41"/>
      <c r="J124" s="41"/>
      <c r="K124" s="41"/>
      <c r="L124" s="41"/>
      <c r="M124" s="41"/>
      <c r="N124" s="41"/>
      <c r="O124" s="41"/>
      <c r="P124" s="41"/>
      <c r="Q124" s="1" t="s">
        <v>965</v>
      </c>
      <c r="R124" s="1" t="s">
        <v>922</v>
      </c>
      <c r="S124" s="41"/>
      <c r="T124" s="45"/>
      <c r="U124" s="41"/>
      <c r="V124" s="41"/>
    </row>
    <row r="125" spans="1:22" ht="90.75" thickBot="1" x14ac:dyDescent="0.3">
      <c r="A125" s="41"/>
      <c r="B125" s="41"/>
      <c r="C125" s="41"/>
      <c r="D125" s="41"/>
      <c r="E125" s="41"/>
      <c r="F125" s="41"/>
      <c r="G125" s="41"/>
      <c r="H125" s="43"/>
      <c r="I125" s="41"/>
      <c r="J125" s="41"/>
      <c r="K125" s="41"/>
      <c r="L125" s="41"/>
      <c r="M125" s="41"/>
      <c r="N125" s="41"/>
      <c r="O125" s="41"/>
      <c r="P125" s="41"/>
      <c r="Q125" s="1" t="s">
        <v>921</v>
      </c>
      <c r="R125" s="1" t="s">
        <v>870</v>
      </c>
      <c r="S125" s="41"/>
      <c r="T125" s="45"/>
      <c r="U125" s="41"/>
      <c r="V125" s="41"/>
    </row>
    <row r="126" spans="1:22" ht="409.6" thickBot="1" x14ac:dyDescent="0.3">
      <c r="A126" s="41"/>
      <c r="B126" s="41"/>
      <c r="C126" s="41"/>
      <c r="D126" s="41"/>
      <c r="E126" s="41"/>
      <c r="F126" s="41"/>
      <c r="G126" s="41"/>
      <c r="H126" s="43"/>
      <c r="I126" s="41"/>
      <c r="J126" s="41"/>
      <c r="K126" s="41"/>
      <c r="L126" s="41"/>
      <c r="M126" s="41"/>
      <c r="N126" s="41"/>
      <c r="O126" s="41"/>
      <c r="P126" s="41"/>
      <c r="Q126" s="1" t="s">
        <v>969</v>
      </c>
      <c r="R126" s="1" t="s">
        <v>968</v>
      </c>
      <c r="S126" s="41"/>
      <c r="T126" s="45"/>
      <c r="U126" s="41"/>
      <c r="V126" s="41"/>
    </row>
    <row r="127" spans="1:22" ht="180.75" thickBot="1" x14ac:dyDescent="0.3">
      <c r="A127" s="41"/>
      <c r="B127" s="41"/>
      <c r="C127" s="41"/>
      <c r="D127" s="41"/>
      <c r="E127" s="41"/>
      <c r="F127" s="41"/>
      <c r="G127" s="41"/>
      <c r="H127" s="43"/>
      <c r="I127" s="41"/>
      <c r="J127" s="41"/>
      <c r="K127" s="41"/>
      <c r="L127" s="41"/>
      <c r="M127" s="41"/>
      <c r="N127" s="41"/>
      <c r="O127" s="41"/>
      <c r="P127" s="41"/>
      <c r="Q127" s="1" t="s">
        <v>967</v>
      </c>
      <c r="R127" s="1" t="s">
        <v>919</v>
      </c>
      <c r="S127" s="41"/>
      <c r="T127" s="45"/>
      <c r="U127" s="41"/>
      <c r="V127" s="41"/>
    </row>
    <row r="128" spans="1:22" ht="409.6" thickBot="1" x14ac:dyDescent="0.3">
      <c r="A128" s="41"/>
      <c r="B128" s="41"/>
      <c r="C128" s="41"/>
      <c r="D128" s="41"/>
      <c r="E128" s="41"/>
      <c r="F128" s="41"/>
      <c r="G128" s="41"/>
      <c r="H128" s="43"/>
      <c r="I128" s="41"/>
      <c r="J128" s="41"/>
      <c r="K128" s="41"/>
      <c r="L128" s="41"/>
      <c r="M128" s="41"/>
      <c r="N128" s="41"/>
      <c r="O128" s="41"/>
      <c r="P128" s="41"/>
      <c r="Q128" s="1" t="s">
        <v>918</v>
      </c>
      <c r="R128" s="1" t="s">
        <v>917</v>
      </c>
      <c r="S128" s="41"/>
      <c r="T128" s="45"/>
      <c r="U128" s="41"/>
      <c r="V128" s="41"/>
    </row>
    <row r="129" spans="1:22" ht="225.75" thickBot="1" x14ac:dyDescent="0.3">
      <c r="A129" s="41"/>
      <c r="B129" s="41"/>
      <c r="C129" s="41"/>
      <c r="D129" s="41"/>
      <c r="E129" s="41"/>
      <c r="F129" s="41"/>
      <c r="G129" s="41"/>
      <c r="H129" s="43"/>
      <c r="I129" s="41"/>
      <c r="J129" s="41"/>
      <c r="K129" s="41"/>
      <c r="L129" s="41"/>
      <c r="M129" s="41"/>
      <c r="N129" s="41"/>
      <c r="O129" s="41"/>
      <c r="P129" s="41"/>
      <c r="Q129" s="1" t="s">
        <v>951</v>
      </c>
      <c r="R129" s="1" t="s">
        <v>784</v>
      </c>
      <c r="S129" s="41"/>
      <c r="T129" s="45"/>
      <c r="U129" s="41"/>
      <c r="V129" s="41"/>
    </row>
    <row r="130" spans="1:22" ht="225.75" thickBot="1" x14ac:dyDescent="0.3">
      <c r="A130" s="41"/>
      <c r="B130" s="41"/>
      <c r="C130" s="41"/>
      <c r="D130" s="41"/>
      <c r="E130" s="41"/>
      <c r="F130" s="41"/>
      <c r="G130" s="41"/>
      <c r="H130" s="43"/>
      <c r="I130" s="41"/>
      <c r="J130" s="41"/>
      <c r="K130" s="41"/>
      <c r="L130" s="41"/>
      <c r="M130" s="41"/>
      <c r="N130" s="41"/>
      <c r="O130" s="41"/>
      <c r="P130" s="41"/>
      <c r="Q130" s="1" t="s">
        <v>914</v>
      </c>
      <c r="R130" s="1" t="s">
        <v>913</v>
      </c>
      <c r="S130" s="41"/>
      <c r="T130" s="45"/>
      <c r="U130" s="41"/>
      <c r="V130" s="41"/>
    </row>
    <row r="131" spans="1:22" ht="57" thickBot="1" x14ac:dyDescent="0.3">
      <c r="A131" s="41"/>
      <c r="B131" s="41"/>
      <c r="C131" s="41"/>
      <c r="D131" s="41"/>
      <c r="E131" s="41"/>
      <c r="F131" s="41"/>
      <c r="G131" s="41"/>
      <c r="H131" s="43"/>
      <c r="I131" s="41"/>
      <c r="J131" s="41"/>
      <c r="K131" s="41"/>
      <c r="L131" s="41"/>
      <c r="M131" s="41"/>
      <c r="N131" s="41"/>
      <c r="O131" s="41"/>
      <c r="P131" s="41"/>
      <c r="Q131" s="1" t="s">
        <v>931</v>
      </c>
      <c r="R131" s="1" t="s">
        <v>827</v>
      </c>
      <c r="S131" s="41"/>
      <c r="T131" s="45"/>
      <c r="U131" s="41"/>
      <c r="V131" s="41"/>
    </row>
    <row r="132" spans="1:22" ht="192" thickBot="1" x14ac:dyDescent="0.3">
      <c r="A132" s="41"/>
      <c r="B132" s="41"/>
      <c r="C132" s="41"/>
      <c r="D132" s="41"/>
      <c r="E132" s="41"/>
      <c r="F132" s="41"/>
      <c r="G132" s="41"/>
      <c r="H132" s="43"/>
      <c r="I132" s="41"/>
      <c r="J132" s="41"/>
      <c r="K132" s="41"/>
      <c r="L132" s="41"/>
      <c r="M132" s="41"/>
      <c r="N132" s="41"/>
      <c r="O132" s="41"/>
      <c r="P132" s="41"/>
      <c r="Q132" s="1" t="s">
        <v>962</v>
      </c>
      <c r="R132" s="1" t="s">
        <v>961</v>
      </c>
      <c r="S132" s="41"/>
      <c r="T132" s="45"/>
      <c r="U132" s="41"/>
      <c r="V132" s="41"/>
    </row>
    <row r="133" spans="1:22" ht="248.25" thickBot="1" x14ac:dyDescent="0.3">
      <c r="A133" s="41"/>
      <c r="B133" s="41"/>
      <c r="C133" s="41"/>
      <c r="D133" s="41"/>
      <c r="E133" s="41"/>
      <c r="F133" s="41"/>
      <c r="G133" s="41"/>
      <c r="H133" s="43"/>
      <c r="I133" s="41"/>
      <c r="J133" s="41"/>
      <c r="K133" s="41"/>
      <c r="L133" s="41"/>
      <c r="M133" s="41"/>
      <c r="N133" s="41"/>
      <c r="O133" s="41"/>
      <c r="P133" s="41"/>
      <c r="Q133" s="1" t="s">
        <v>960</v>
      </c>
      <c r="R133" s="1" t="s">
        <v>176</v>
      </c>
      <c r="S133" s="41"/>
      <c r="T133" s="45"/>
      <c r="U133" s="41"/>
      <c r="V133" s="41"/>
    </row>
    <row r="134" spans="1:22" ht="169.5" thickBot="1" x14ac:dyDescent="0.3">
      <c r="A134" s="41"/>
      <c r="B134" s="41"/>
      <c r="C134" s="41"/>
      <c r="D134" s="41"/>
      <c r="E134" s="41"/>
      <c r="F134" s="41"/>
      <c r="G134" s="41"/>
      <c r="H134" s="43"/>
      <c r="I134" s="41"/>
      <c r="J134" s="41"/>
      <c r="K134" s="41"/>
      <c r="L134" s="41"/>
      <c r="M134" s="41"/>
      <c r="N134" s="41"/>
      <c r="O134" s="41"/>
      <c r="P134" s="41"/>
      <c r="Q134" s="1" t="s">
        <v>825</v>
      </c>
      <c r="R134" s="1" t="s">
        <v>824</v>
      </c>
      <c r="S134" s="41"/>
      <c r="T134" s="45"/>
      <c r="U134" s="41"/>
      <c r="V134" s="41"/>
    </row>
    <row r="135" spans="1:22" ht="409.6" thickBot="1" x14ac:dyDescent="0.3">
      <c r="A135" s="41"/>
      <c r="B135" s="41"/>
      <c r="C135" s="41"/>
      <c r="D135" s="41"/>
      <c r="E135" s="41"/>
      <c r="F135" s="41"/>
      <c r="G135" s="41"/>
      <c r="H135" s="43"/>
      <c r="I135" s="41"/>
      <c r="J135" s="41"/>
      <c r="K135" s="41"/>
      <c r="L135" s="41"/>
      <c r="M135" s="41"/>
      <c r="N135" s="41"/>
      <c r="O135" s="41"/>
      <c r="P135" s="41"/>
      <c r="Q135" s="1" t="s">
        <v>823</v>
      </c>
      <c r="R135" s="1" t="s">
        <v>822</v>
      </c>
      <c r="S135" s="41"/>
      <c r="T135" s="45"/>
      <c r="U135" s="41"/>
      <c r="V135" s="41"/>
    </row>
    <row r="136" spans="1:22" ht="293.25" thickBot="1" x14ac:dyDescent="0.3">
      <c r="A136" s="41"/>
      <c r="B136" s="41"/>
      <c r="C136" s="41"/>
      <c r="D136" s="41"/>
      <c r="E136" s="41"/>
      <c r="F136" s="41"/>
      <c r="G136" s="41"/>
      <c r="H136" s="43"/>
      <c r="I136" s="41"/>
      <c r="J136" s="41"/>
      <c r="K136" s="41"/>
      <c r="L136" s="41"/>
      <c r="M136" s="41"/>
      <c r="N136" s="41"/>
      <c r="O136" s="41"/>
      <c r="P136" s="41"/>
      <c r="Q136" s="1" t="s">
        <v>821</v>
      </c>
      <c r="R136" s="1" t="s">
        <v>771</v>
      </c>
      <c r="S136" s="41"/>
      <c r="T136" s="45"/>
      <c r="U136" s="41"/>
      <c r="V136" s="41"/>
    </row>
    <row r="137" spans="1:22" ht="135.75" thickBot="1" x14ac:dyDescent="0.3">
      <c r="A137" s="41"/>
      <c r="B137" s="41"/>
      <c r="C137" s="41"/>
      <c r="D137" s="41"/>
      <c r="E137" s="41"/>
      <c r="F137" s="41"/>
      <c r="G137" s="41"/>
      <c r="H137" s="43"/>
      <c r="I137" s="41"/>
      <c r="J137" s="41"/>
      <c r="K137" s="41"/>
      <c r="L137" s="41"/>
      <c r="M137" s="42"/>
      <c r="N137" s="42"/>
      <c r="O137" s="42"/>
      <c r="P137" s="42"/>
      <c r="Q137" s="1" t="s">
        <v>966</v>
      </c>
      <c r="R137" s="1" t="s">
        <v>819</v>
      </c>
      <c r="S137" s="41"/>
      <c r="T137" s="45"/>
      <c r="U137" s="41"/>
      <c r="V137" s="41"/>
    </row>
    <row r="138" spans="1:22" ht="169.5" thickBot="1" x14ac:dyDescent="0.3">
      <c r="A138" s="41"/>
      <c r="B138" s="41"/>
      <c r="C138" s="41"/>
      <c r="D138" s="41"/>
      <c r="E138" s="41"/>
      <c r="F138" s="41"/>
      <c r="G138" s="41"/>
      <c r="H138" s="43"/>
      <c r="I138" s="41"/>
      <c r="J138" s="41"/>
      <c r="K138" s="41"/>
      <c r="L138" s="41"/>
      <c r="M138" s="47" t="s">
        <v>947</v>
      </c>
      <c r="N138" s="47" t="s">
        <v>904</v>
      </c>
      <c r="O138" s="47" t="s">
        <v>17</v>
      </c>
      <c r="P138" s="47" t="s">
        <v>24</v>
      </c>
      <c r="Q138" s="1" t="s">
        <v>946</v>
      </c>
      <c r="R138" s="1" t="s">
        <v>902</v>
      </c>
      <c r="S138" s="41"/>
      <c r="T138" s="45"/>
      <c r="U138" s="41"/>
      <c r="V138" s="41"/>
    </row>
    <row r="139" spans="1:22" ht="158.25" thickBot="1" x14ac:dyDescent="0.3">
      <c r="A139" s="41"/>
      <c r="B139" s="41"/>
      <c r="C139" s="41"/>
      <c r="D139" s="41"/>
      <c r="E139" s="41"/>
      <c r="F139" s="41"/>
      <c r="G139" s="41"/>
      <c r="H139" s="43"/>
      <c r="I139" s="41"/>
      <c r="J139" s="41"/>
      <c r="K139" s="41"/>
      <c r="L139" s="41"/>
      <c r="M139" s="41"/>
      <c r="N139" s="41"/>
      <c r="O139" s="41"/>
      <c r="P139" s="41"/>
      <c r="Q139" s="1" t="s">
        <v>945</v>
      </c>
      <c r="R139" s="1" t="s">
        <v>852</v>
      </c>
      <c r="S139" s="41"/>
      <c r="T139" s="45"/>
      <c r="U139" s="41"/>
      <c r="V139" s="41"/>
    </row>
    <row r="140" spans="1:22" ht="158.25" thickBot="1" x14ac:dyDescent="0.3">
      <c r="A140" s="41"/>
      <c r="B140" s="41"/>
      <c r="C140" s="41"/>
      <c r="D140" s="41"/>
      <c r="E140" s="41"/>
      <c r="F140" s="41"/>
      <c r="G140" s="41"/>
      <c r="H140" s="43"/>
      <c r="I140" s="41"/>
      <c r="J140" s="41"/>
      <c r="K140" s="41"/>
      <c r="L140" s="41"/>
      <c r="M140" s="41"/>
      <c r="N140" s="41"/>
      <c r="O140" s="41"/>
      <c r="P140" s="41"/>
      <c r="Q140" s="1" t="s">
        <v>965</v>
      </c>
      <c r="R140" s="1" t="s">
        <v>922</v>
      </c>
      <c r="S140" s="41"/>
      <c r="T140" s="45"/>
      <c r="U140" s="41"/>
      <c r="V140" s="41"/>
    </row>
    <row r="141" spans="1:22" ht="90.75" thickBot="1" x14ac:dyDescent="0.3">
      <c r="A141" s="41"/>
      <c r="B141" s="41"/>
      <c r="C141" s="41"/>
      <c r="D141" s="41"/>
      <c r="E141" s="41"/>
      <c r="F141" s="41"/>
      <c r="G141" s="41"/>
      <c r="H141" s="43"/>
      <c r="I141" s="41"/>
      <c r="J141" s="41"/>
      <c r="K141" s="41"/>
      <c r="L141" s="41"/>
      <c r="M141" s="41"/>
      <c r="N141" s="41"/>
      <c r="O141" s="41"/>
      <c r="P141" s="41"/>
      <c r="Q141" s="1" t="s">
        <v>921</v>
      </c>
      <c r="R141" s="1" t="s">
        <v>870</v>
      </c>
      <c r="S141" s="41"/>
      <c r="T141" s="45"/>
      <c r="U141" s="41"/>
      <c r="V141" s="41"/>
    </row>
    <row r="142" spans="1:22" ht="327" thickBot="1" x14ac:dyDescent="0.3">
      <c r="A142" s="41"/>
      <c r="B142" s="41"/>
      <c r="C142" s="41"/>
      <c r="D142" s="41"/>
      <c r="E142" s="41"/>
      <c r="F142" s="41"/>
      <c r="G142" s="41"/>
      <c r="H142" s="43"/>
      <c r="I142" s="41"/>
      <c r="J142" s="41"/>
      <c r="K142" s="41"/>
      <c r="L142" s="41"/>
      <c r="M142" s="41"/>
      <c r="N142" s="41"/>
      <c r="O142" s="41"/>
      <c r="P142" s="41"/>
      <c r="Q142" s="1" t="s">
        <v>964</v>
      </c>
      <c r="R142" s="1" t="s">
        <v>919</v>
      </c>
      <c r="S142" s="41"/>
      <c r="T142" s="45"/>
      <c r="U142" s="41"/>
      <c r="V142" s="41"/>
    </row>
    <row r="143" spans="1:22" ht="409.6" thickBot="1" x14ac:dyDescent="0.3">
      <c r="A143" s="41"/>
      <c r="B143" s="41"/>
      <c r="C143" s="41"/>
      <c r="D143" s="41"/>
      <c r="E143" s="41"/>
      <c r="F143" s="41"/>
      <c r="G143" s="41"/>
      <c r="H143" s="43"/>
      <c r="I143" s="41"/>
      <c r="J143" s="41"/>
      <c r="K143" s="41"/>
      <c r="L143" s="41"/>
      <c r="M143" s="41"/>
      <c r="N143" s="41"/>
      <c r="O143" s="41"/>
      <c r="P143" s="41"/>
      <c r="Q143" s="1" t="s">
        <v>918</v>
      </c>
      <c r="R143" s="1" t="s">
        <v>917</v>
      </c>
      <c r="S143" s="41"/>
      <c r="T143" s="45"/>
      <c r="U143" s="41"/>
      <c r="V143" s="41"/>
    </row>
    <row r="144" spans="1:22" ht="68.25" thickBot="1" x14ac:dyDescent="0.3">
      <c r="A144" s="41"/>
      <c r="B144" s="41"/>
      <c r="C144" s="41"/>
      <c r="D144" s="41"/>
      <c r="E144" s="41"/>
      <c r="F144" s="41"/>
      <c r="G144" s="41"/>
      <c r="H144" s="43"/>
      <c r="I144" s="41"/>
      <c r="J144" s="41"/>
      <c r="K144" s="41"/>
      <c r="L144" s="41"/>
      <c r="M144" s="41"/>
      <c r="N144" s="41"/>
      <c r="O144" s="41"/>
      <c r="P144" s="41"/>
      <c r="Q144" s="1" t="s">
        <v>963</v>
      </c>
      <c r="R144" s="1" t="s">
        <v>784</v>
      </c>
      <c r="S144" s="41"/>
      <c r="T144" s="45"/>
      <c r="U144" s="41"/>
      <c r="V144" s="41"/>
    </row>
    <row r="145" spans="1:22" ht="225.75" thickBot="1" x14ac:dyDescent="0.3">
      <c r="A145" s="41"/>
      <c r="B145" s="41"/>
      <c r="C145" s="41"/>
      <c r="D145" s="41"/>
      <c r="E145" s="41"/>
      <c r="F145" s="41"/>
      <c r="G145" s="41"/>
      <c r="H145" s="43"/>
      <c r="I145" s="41"/>
      <c r="J145" s="41"/>
      <c r="K145" s="41"/>
      <c r="L145" s="41"/>
      <c r="M145" s="41"/>
      <c r="N145" s="41"/>
      <c r="O145" s="41"/>
      <c r="P145" s="41"/>
      <c r="Q145" s="1" t="s">
        <v>914</v>
      </c>
      <c r="R145" s="1" t="s">
        <v>913</v>
      </c>
      <c r="S145" s="41"/>
      <c r="T145" s="45"/>
      <c r="U145" s="41"/>
      <c r="V145" s="41"/>
    </row>
    <row r="146" spans="1:22" ht="57" thickBot="1" x14ac:dyDescent="0.3">
      <c r="A146" s="41"/>
      <c r="B146" s="41"/>
      <c r="C146" s="41"/>
      <c r="D146" s="41"/>
      <c r="E146" s="41"/>
      <c r="F146" s="41"/>
      <c r="G146" s="41"/>
      <c r="H146" s="43"/>
      <c r="I146" s="41"/>
      <c r="J146" s="41"/>
      <c r="K146" s="41"/>
      <c r="L146" s="41"/>
      <c r="M146" s="41"/>
      <c r="N146" s="41"/>
      <c r="O146" s="41"/>
      <c r="P146" s="41"/>
      <c r="Q146" s="1" t="s">
        <v>931</v>
      </c>
      <c r="R146" s="1" t="s">
        <v>827</v>
      </c>
      <c r="S146" s="41"/>
      <c r="T146" s="45"/>
      <c r="U146" s="41"/>
      <c r="V146" s="41"/>
    </row>
    <row r="147" spans="1:22" ht="192" thickBot="1" x14ac:dyDescent="0.3">
      <c r="A147" s="41"/>
      <c r="B147" s="41"/>
      <c r="C147" s="41"/>
      <c r="D147" s="41"/>
      <c r="E147" s="41"/>
      <c r="F147" s="41"/>
      <c r="G147" s="41"/>
      <c r="H147" s="43"/>
      <c r="I147" s="41"/>
      <c r="J147" s="41"/>
      <c r="K147" s="41"/>
      <c r="L147" s="41"/>
      <c r="M147" s="41"/>
      <c r="N147" s="41"/>
      <c r="O147" s="41"/>
      <c r="P147" s="41"/>
      <c r="Q147" s="1" t="s">
        <v>962</v>
      </c>
      <c r="R147" s="1" t="s">
        <v>961</v>
      </c>
      <c r="S147" s="41"/>
      <c r="T147" s="45"/>
      <c r="U147" s="41"/>
      <c r="V147" s="41"/>
    </row>
    <row r="148" spans="1:22" ht="248.25" thickBot="1" x14ac:dyDescent="0.3">
      <c r="A148" s="41"/>
      <c r="B148" s="41"/>
      <c r="C148" s="41"/>
      <c r="D148" s="41"/>
      <c r="E148" s="41"/>
      <c r="F148" s="41"/>
      <c r="G148" s="41"/>
      <c r="H148" s="43"/>
      <c r="I148" s="41"/>
      <c r="J148" s="41"/>
      <c r="K148" s="41"/>
      <c r="L148" s="41"/>
      <c r="M148" s="41"/>
      <c r="N148" s="41"/>
      <c r="O148" s="41"/>
      <c r="P148" s="41"/>
      <c r="Q148" s="1" t="s">
        <v>960</v>
      </c>
      <c r="R148" s="1" t="s">
        <v>176</v>
      </c>
      <c r="S148" s="41"/>
      <c r="T148" s="45"/>
      <c r="U148" s="41"/>
      <c r="V148" s="41"/>
    </row>
    <row r="149" spans="1:22" ht="169.5" thickBot="1" x14ac:dyDescent="0.3">
      <c r="A149" s="41"/>
      <c r="B149" s="41"/>
      <c r="C149" s="41"/>
      <c r="D149" s="41"/>
      <c r="E149" s="41"/>
      <c r="F149" s="41"/>
      <c r="G149" s="41"/>
      <c r="H149" s="43"/>
      <c r="I149" s="41"/>
      <c r="J149" s="41"/>
      <c r="K149" s="41"/>
      <c r="L149" s="41"/>
      <c r="M149" s="41"/>
      <c r="N149" s="41"/>
      <c r="O149" s="41"/>
      <c r="P149" s="41"/>
      <c r="Q149" s="1" t="s">
        <v>825</v>
      </c>
      <c r="R149" s="1" t="s">
        <v>824</v>
      </c>
      <c r="S149" s="41"/>
      <c r="T149" s="45"/>
      <c r="U149" s="41"/>
      <c r="V149" s="41"/>
    </row>
    <row r="150" spans="1:22" ht="169.5" thickBot="1" x14ac:dyDescent="0.3">
      <c r="A150" s="41"/>
      <c r="B150" s="41"/>
      <c r="C150" s="41"/>
      <c r="D150" s="41"/>
      <c r="E150" s="41"/>
      <c r="F150" s="41"/>
      <c r="G150" s="41"/>
      <c r="H150" s="43"/>
      <c r="I150" s="41"/>
      <c r="J150" s="41"/>
      <c r="K150" s="41"/>
      <c r="L150" s="41"/>
      <c r="M150" s="41"/>
      <c r="N150" s="41"/>
      <c r="O150" s="41"/>
      <c r="P150" s="41"/>
      <c r="Q150" s="1" t="s">
        <v>825</v>
      </c>
      <c r="R150" s="1" t="s">
        <v>824</v>
      </c>
      <c r="S150" s="41"/>
      <c r="T150" s="45"/>
      <c r="U150" s="41"/>
      <c r="V150" s="41"/>
    </row>
    <row r="151" spans="1:22" ht="409.6" thickBot="1" x14ac:dyDescent="0.3">
      <c r="A151" s="41"/>
      <c r="B151" s="41"/>
      <c r="C151" s="41"/>
      <c r="D151" s="41"/>
      <c r="E151" s="41"/>
      <c r="F151" s="41"/>
      <c r="G151" s="41"/>
      <c r="H151" s="43"/>
      <c r="I151" s="41"/>
      <c r="J151" s="41"/>
      <c r="K151" s="41"/>
      <c r="L151" s="41"/>
      <c r="M151" s="41"/>
      <c r="N151" s="41"/>
      <c r="O151" s="41"/>
      <c r="P151" s="41"/>
      <c r="Q151" s="1" t="s">
        <v>823</v>
      </c>
      <c r="R151" s="1" t="s">
        <v>822</v>
      </c>
      <c r="S151" s="41"/>
      <c r="T151" s="45"/>
      <c r="U151" s="41"/>
      <c r="V151" s="41"/>
    </row>
    <row r="152" spans="1:22" ht="293.25" thickBot="1" x14ac:dyDescent="0.3">
      <c r="A152" s="41"/>
      <c r="B152" s="41"/>
      <c r="C152" s="41"/>
      <c r="D152" s="41"/>
      <c r="E152" s="41"/>
      <c r="F152" s="41"/>
      <c r="G152" s="41"/>
      <c r="H152" s="43"/>
      <c r="I152" s="41"/>
      <c r="J152" s="41"/>
      <c r="K152" s="41"/>
      <c r="L152" s="41"/>
      <c r="M152" s="41"/>
      <c r="N152" s="41"/>
      <c r="O152" s="41"/>
      <c r="P152" s="41"/>
      <c r="Q152" s="1" t="s">
        <v>821</v>
      </c>
      <c r="R152" s="1" t="s">
        <v>771</v>
      </c>
      <c r="S152" s="41"/>
      <c r="T152" s="45"/>
      <c r="U152" s="41"/>
      <c r="V152" s="41"/>
    </row>
    <row r="153" spans="1:22" ht="169.5" thickBot="1" x14ac:dyDescent="0.3">
      <c r="A153" s="42"/>
      <c r="B153" s="42"/>
      <c r="C153" s="42"/>
      <c r="D153" s="42"/>
      <c r="E153" s="42"/>
      <c r="F153" s="42"/>
      <c r="G153" s="42"/>
      <c r="H153" s="44"/>
      <c r="I153" s="42"/>
      <c r="J153" s="42"/>
      <c r="K153" s="42"/>
      <c r="L153" s="42"/>
      <c r="M153" s="42"/>
      <c r="N153" s="42"/>
      <c r="O153" s="42"/>
      <c r="P153" s="42"/>
      <c r="Q153" s="1" t="s">
        <v>959</v>
      </c>
      <c r="R153" s="1" t="s">
        <v>819</v>
      </c>
      <c r="S153" s="42"/>
      <c r="T153" s="46"/>
      <c r="U153" s="42"/>
      <c r="V153" s="42"/>
    </row>
    <row r="154" spans="1:22" ht="293.25" thickBot="1" x14ac:dyDescent="0.3">
      <c r="A154" s="47" t="s">
        <v>208</v>
      </c>
      <c r="B154" s="47">
        <v>558</v>
      </c>
      <c r="C154" s="47" t="s">
        <v>96</v>
      </c>
      <c r="D154" s="47" t="s">
        <v>904</v>
      </c>
      <c r="E154" s="47" t="s">
        <v>938</v>
      </c>
      <c r="F154" s="47" t="s">
        <v>4</v>
      </c>
      <c r="G154" s="47"/>
      <c r="H154" s="48" t="s">
        <v>958</v>
      </c>
      <c r="I154" s="47" t="s">
        <v>835</v>
      </c>
      <c r="J154" s="47" t="s">
        <v>202</v>
      </c>
      <c r="K154" s="47"/>
      <c r="L154" s="47">
        <v>0</v>
      </c>
      <c r="M154" s="47" t="s">
        <v>957</v>
      </c>
      <c r="N154" s="47" t="s">
        <v>904</v>
      </c>
      <c r="O154" s="47" t="s">
        <v>17</v>
      </c>
      <c r="P154" s="47" t="s">
        <v>24</v>
      </c>
      <c r="Q154" s="1" t="s">
        <v>956</v>
      </c>
      <c r="R154" s="1" t="s">
        <v>902</v>
      </c>
      <c r="S154" s="47" t="s">
        <v>17</v>
      </c>
      <c r="T154" s="49">
        <v>0</v>
      </c>
      <c r="U154" s="47">
        <v>126</v>
      </c>
      <c r="V154" s="47"/>
    </row>
    <row r="155" spans="1:22" ht="158.25" thickBot="1" x14ac:dyDescent="0.3">
      <c r="A155" s="41"/>
      <c r="B155" s="41"/>
      <c r="C155" s="41"/>
      <c r="D155" s="41"/>
      <c r="E155" s="41"/>
      <c r="F155" s="41"/>
      <c r="G155" s="41"/>
      <c r="H155" s="43"/>
      <c r="I155" s="41"/>
      <c r="J155" s="41"/>
      <c r="K155" s="41"/>
      <c r="L155" s="41"/>
      <c r="M155" s="41"/>
      <c r="N155" s="41"/>
      <c r="O155" s="41"/>
      <c r="P155" s="41"/>
      <c r="Q155" s="1" t="s">
        <v>945</v>
      </c>
      <c r="R155" s="1" t="s">
        <v>852</v>
      </c>
      <c r="S155" s="41"/>
      <c r="T155" s="45"/>
      <c r="U155" s="41"/>
      <c r="V155" s="41"/>
    </row>
    <row r="156" spans="1:22" ht="158.25" thickBot="1" x14ac:dyDescent="0.3">
      <c r="A156" s="41"/>
      <c r="B156" s="41"/>
      <c r="C156" s="41"/>
      <c r="D156" s="41"/>
      <c r="E156" s="41"/>
      <c r="F156" s="41"/>
      <c r="G156" s="41"/>
      <c r="H156" s="43"/>
      <c r="I156" s="41"/>
      <c r="J156" s="41"/>
      <c r="K156" s="41"/>
      <c r="L156" s="41"/>
      <c r="M156" s="41"/>
      <c r="N156" s="41"/>
      <c r="O156" s="41"/>
      <c r="P156" s="41"/>
      <c r="Q156" s="1" t="s">
        <v>955</v>
      </c>
      <c r="R156" s="1" t="s">
        <v>922</v>
      </c>
      <c r="S156" s="41"/>
      <c r="T156" s="45"/>
      <c r="U156" s="41"/>
      <c r="V156" s="41"/>
    </row>
    <row r="157" spans="1:22" ht="90.75" thickBot="1" x14ac:dyDescent="0.3">
      <c r="A157" s="41"/>
      <c r="B157" s="41"/>
      <c r="C157" s="41"/>
      <c r="D157" s="41"/>
      <c r="E157" s="41"/>
      <c r="F157" s="41"/>
      <c r="G157" s="41"/>
      <c r="H157" s="43"/>
      <c r="I157" s="41"/>
      <c r="J157" s="41"/>
      <c r="K157" s="41"/>
      <c r="L157" s="41"/>
      <c r="M157" s="41"/>
      <c r="N157" s="41"/>
      <c r="O157" s="41"/>
      <c r="P157" s="41"/>
      <c r="Q157" s="1" t="s">
        <v>921</v>
      </c>
      <c r="R157" s="1" t="s">
        <v>870</v>
      </c>
      <c r="S157" s="41"/>
      <c r="T157" s="45"/>
      <c r="U157" s="41"/>
      <c r="V157" s="41"/>
    </row>
    <row r="158" spans="1:22" ht="409.6" thickBot="1" x14ac:dyDescent="0.3">
      <c r="A158" s="41"/>
      <c r="B158" s="41"/>
      <c r="C158" s="41"/>
      <c r="D158" s="41"/>
      <c r="E158" s="41"/>
      <c r="F158" s="41"/>
      <c r="G158" s="41"/>
      <c r="H158" s="43"/>
      <c r="I158" s="41"/>
      <c r="J158" s="41"/>
      <c r="K158" s="41"/>
      <c r="L158" s="41"/>
      <c r="M158" s="41"/>
      <c r="N158" s="41"/>
      <c r="O158" s="41"/>
      <c r="P158" s="41"/>
      <c r="Q158" s="1" t="s">
        <v>954</v>
      </c>
      <c r="R158" s="1" t="s">
        <v>953</v>
      </c>
      <c r="S158" s="41"/>
      <c r="T158" s="45"/>
      <c r="U158" s="41"/>
      <c r="V158" s="41"/>
    </row>
    <row r="159" spans="1:22" ht="259.5" thickBot="1" x14ac:dyDescent="0.3">
      <c r="A159" s="41"/>
      <c r="B159" s="41"/>
      <c r="C159" s="41"/>
      <c r="D159" s="41"/>
      <c r="E159" s="41"/>
      <c r="F159" s="41"/>
      <c r="G159" s="41"/>
      <c r="H159" s="43"/>
      <c r="I159" s="41"/>
      <c r="J159" s="41"/>
      <c r="K159" s="41"/>
      <c r="L159" s="41"/>
      <c r="M159" s="41"/>
      <c r="N159" s="41"/>
      <c r="O159" s="41"/>
      <c r="P159" s="41"/>
      <c r="Q159" s="1" t="s">
        <v>952</v>
      </c>
      <c r="R159" s="1" t="s">
        <v>919</v>
      </c>
      <c r="S159" s="41"/>
      <c r="T159" s="45"/>
      <c r="U159" s="41"/>
      <c r="V159" s="41"/>
    </row>
    <row r="160" spans="1:22" ht="409.6" thickBot="1" x14ac:dyDescent="0.3">
      <c r="A160" s="41"/>
      <c r="B160" s="41"/>
      <c r="C160" s="41"/>
      <c r="D160" s="41"/>
      <c r="E160" s="41"/>
      <c r="F160" s="41"/>
      <c r="G160" s="41"/>
      <c r="H160" s="43"/>
      <c r="I160" s="41"/>
      <c r="J160" s="41"/>
      <c r="K160" s="41"/>
      <c r="L160" s="41"/>
      <c r="M160" s="41"/>
      <c r="N160" s="41"/>
      <c r="O160" s="41"/>
      <c r="P160" s="41"/>
      <c r="Q160" s="1" t="s">
        <v>918</v>
      </c>
      <c r="R160" s="1" t="s">
        <v>917</v>
      </c>
      <c r="S160" s="41"/>
      <c r="T160" s="45"/>
      <c r="U160" s="41"/>
      <c r="V160" s="41"/>
    </row>
    <row r="161" spans="1:22" ht="225.75" thickBot="1" x14ac:dyDescent="0.3">
      <c r="A161" s="41"/>
      <c r="B161" s="41"/>
      <c r="C161" s="41"/>
      <c r="D161" s="41"/>
      <c r="E161" s="41"/>
      <c r="F161" s="41"/>
      <c r="G161" s="41"/>
      <c r="H161" s="43"/>
      <c r="I161" s="41"/>
      <c r="J161" s="41"/>
      <c r="K161" s="41"/>
      <c r="L161" s="41"/>
      <c r="M161" s="41"/>
      <c r="N161" s="41"/>
      <c r="O161" s="41"/>
      <c r="P161" s="41"/>
      <c r="Q161" s="1" t="s">
        <v>951</v>
      </c>
      <c r="R161" s="1" t="s">
        <v>784</v>
      </c>
      <c r="S161" s="41"/>
      <c r="T161" s="45"/>
      <c r="U161" s="41"/>
      <c r="V161" s="41"/>
    </row>
    <row r="162" spans="1:22" ht="225.75" thickBot="1" x14ac:dyDescent="0.3">
      <c r="A162" s="41"/>
      <c r="B162" s="41"/>
      <c r="C162" s="41"/>
      <c r="D162" s="41"/>
      <c r="E162" s="41"/>
      <c r="F162" s="41"/>
      <c r="G162" s="41"/>
      <c r="H162" s="43"/>
      <c r="I162" s="41"/>
      <c r="J162" s="41"/>
      <c r="K162" s="41"/>
      <c r="L162" s="41"/>
      <c r="M162" s="41"/>
      <c r="N162" s="41"/>
      <c r="O162" s="41"/>
      <c r="P162" s="41"/>
      <c r="Q162" s="1" t="s">
        <v>914</v>
      </c>
      <c r="R162" s="1" t="s">
        <v>913</v>
      </c>
      <c r="S162" s="41"/>
      <c r="T162" s="45"/>
      <c r="U162" s="41"/>
      <c r="V162" s="41"/>
    </row>
    <row r="163" spans="1:22" ht="57" thickBot="1" x14ac:dyDescent="0.3">
      <c r="A163" s="41"/>
      <c r="B163" s="41"/>
      <c r="C163" s="41"/>
      <c r="D163" s="41"/>
      <c r="E163" s="41"/>
      <c r="F163" s="41"/>
      <c r="G163" s="41"/>
      <c r="H163" s="43"/>
      <c r="I163" s="41"/>
      <c r="J163" s="41"/>
      <c r="K163" s="41"/>
      <c r="L163" s="41"/>
      <c r="M163" s="41"/>
      <c r="N163" s="41"/>
      <c r="O163" s="41"/>
      <c r="P163" s="41"/>
      <c r="Q163" s="1" t="s">
        <v>931</v>
      </c>
      <c r="R163" s="1" t="s">
        <v>827</v>
      </c>
      <c r="S163" s="41"/>
      <c r="T163" s="45"/>
      <c r="U163" s="41"/>
      <c r="V163" s="41"/>
    </row>
    <row r="164" spans="1:22" ht="192" thickBot="1" x14ac:dyDescent="0.3">
      <c r="A164" s="41"/>
      <c r="B164" s="41"/>
      <c r="C164" s="41"/>
      <c r="D164" s="41"/>
      <c r="E164" s="41"/>
      <c r="F164" s="41"/>
      <c r="G164" s="41"/>
      <c r="H164" s="43"/>
      <c r="I164" s="41"/>
      <c r="J164" s="41"/>
      <c r="K164" s="41"/>
      <c r="L164" s="41"/>
      <c r="M164" s="41"/>
      <c r="N164" s="41"/>
      <c r="O164" s="41"/>
      <c r="P164" s="41"/>
      <c r="Q164" s="1" t="s">
        <v>950</v>
      </c>
      <c r="R164" s="1" t="s">
        <v>909</v>
      </c>
      <c r="S164" s="41"/>
      <c r="T164" s="45"/>
      <c r="U164" s="41"/>
      <c r="V164" s="41"/>
    </row>
    <row r="165" spans="1:22" ht="248.25" thickBot="1" x14ac:dyDescent="0.3">
      <c r="A165" s="41"/>
      <c r="B165" s="41"/>
      <c r="C165" s="41"/>
      <c r="D165" s="41"/>
      <c r="E165" s="41"/>
      <c r="F165" s="41"/>
      <c r="G165" s="41"/>
      <c r="H165" s="43"/>
      <c r="I165" s="41"/>
      <c r="J165" s="41"/>
      <c r="K165" s="41"/>
      <c r="L165" s="41"/>
      <c r="M165" s="41"/>
      <c r="N165" s="41"/>
      <c r="O165" s="41"/>
      <c r="P165" s="41"/>
      <c r="Q165" s="1" t="s">
        <v>949</v>
      </c>
      <c r="R165" s="1" t="s">
        <v>909</v>
      </c>
      <c r="S165" s="41"/>
      <c r="T165" s="45"/>
      <c r="U165" s="41"/>
      <c r="V165" s="41"/>
    </row>
    <row r="166" spans="1:22" ht="360.75" thickBot="1" x14ac:dyDescent="0.3">
      <c r="A166" s="41"/>
      <c r="B166" s="41"/>
      <c r="C166" s="41"/>
      <c r="D166" s="41"/>
      <c r="E166" s="41"/>
      <c r="F166" s="41"/>
      <c r="G166" s="41"/>
      <c r="H166" s="43"/>
      <c r="I166" s="41"/>
      <c r="J166" s="41"/>
      <c r="K166" s="41"/>
      <c r="L166" s="41"/>
      <c r="M166" s="41"/>
      <c r="N166" s="41"/>
      <c r="O166" s="41"/>
      <c r="P166" s="41"/>
      <c r="Q166" s="1" t="s">
        <v>940</v>
      </c>
      <c r="R166" s="1" t="s">
        <v>176</v>
      </c>
      <c r="S166" s="41"/>
      <c r="T166" s="45"/>
      <c r="U166" s="41"/>
      <c r="V166" s="41"/>
    </row>
    <row r="167" spans="1:22" ht="169.5" thickBot="1" x14ac:dyDescent="0.3">
      <c r="A167" s="41"/>
      <c r="B167" s="41"/>
      <c r="C167" s="41"/>
      <c r="D167" s="41"/>
      <c r="E167" s="41"/>
      <c r="F167" s="41"/>
      <c r="G167" s="41"/>
      <c r="H167" s="43"/>
      <c r="I167" s="41"/>
      <c r="J167" s="41"/>
      <c r="K167" s="41"/>
      <c r="L167" s="41"/>
      <c r="M167" s="41"/>
      <c r="N167" s="41"/>
      <c r="O167" s="41"/>
      <c r="P167" s="41"/>
      <c r="Q167" s="1" t="s">
        <v>825</v>
      </c>
      <c r="R167" s="1" t="s">
        <v>824</v>
      </c>
      <c r="S167" s="41"/>
      <c r="T167" s="45"/>
      <c r="U167" s="41"/>
      <c r="V167" s="41"/>
    </row>
    <row r="168" spans="1:22" ht="409.6" thickBot="1" x14ac:dyDescent="0.3">
      <c r="A168" s="41"/>
      <c r="B168" s="41"/>
      <c r="C168" s="41"/>
      <c r="D168" s="41"/>
      <c r="E168" s="41"/>
      <c r="F168" s="41"/>
      <c r="G168" s="41"/>
      <c r="H168" s="43"/>
      <c r="I168" s="41"/>
      <c r="J168" s="41"/>
      <c r="K168" s="41"/>
      <c r="L168" s="41"/>
      <c r="M168" s="41"/>
      <c r="N168" s="41"/>
      <c r="O168" s="41"/>
      <c r="P168" s="41"/>
      <c r="Q168" s="1" t="s">
        <v>823</v>
      </c>
      <c r="R168" s="1" t="s">
        <v>822</v>
      </c>
      <c r="S168" s="41"/>
      <c r="T168" s="45"/>
      <c r="U168" s="41"/>
      <c r="V168" s="41"/>
    </row>
    <row r="169" spans="1:22" ht="293.25" thickBot="1" x14ac:dyDescent="0.3">
      <c r="A169" s="41"/>
      <c r="B169" s="41"/>
      <c r="C169" s="41"/>
      <c r="D169" s="41"/>
      <c r="E169" s="41"/>
      <c r="F169" s="41"/>
      <c r="G169" s="41"/>
      <c r="H169" s="43"/>
      <c r="I169" s="41"/>
      <c r="J169" s="41"/>
      <c r="K169" s="41"/>
      <c r="L169" s="41"/>
      <c r="M169" s="41"/>
      <c r="N169" s="41"/>
      <c r="O169" s="41"/>
      <c r="P169" s="41"/>
      <c r="Q169" s="1" t="s">
        <v>821</v>
      </c>
      <c r="R169" s="1" t="s">
        <v>771</v>
      </c>
      <c r="S169" s="41"/>
      <c r="T169" s="45"/>
      <c r="U169" s="41"/>
      <c r="V169" s="41"/>
    </row>
    <row r="170" spans="1:22" ht="147" thickBot="1" x14ac:dyDescent="0.3">
      <c r="A170" s="41"/>
      <c r="B170" s="41"/>
      <c r="C170" s="41"/>
      <c r="D170" s="41"/>
      <c r="E170" s="41"/>
      <c r="F170" s="41"/>
      <c r="G170" s="41"/>
      <c r="H170" s="43"/>
      <c r="I170" s="41"/>
      <c r="J170" s="41"/>
      <c r="K170" s="41"/>
      <c r="L170" s="41"/>
      <c r="M170" s="42"/>
      <c r="N170" s="42"/>
      <c r="O170" s="42"/>
      <c r="P170" s="42"/>
      <c r="Q170" s="1" t="s">
        <v>948</v>
      </c>
      <c r="R170" s="1" t="s">
        <v>819</v>
      </c>
      <c r="S170" s="41"/>
      <c r="T170" s="45"/>
      <c r="U170" s="41"/>
      <c r="V170" s="41"/>
    </row>
    <row r="171" spans="1:22" ht="169.5" thickBot="1" x14ac:dyDescent="0.3">
      <c r="A171" s="41"/>
      <c r="B171" s="41"/>
      <c r="C171" s="41"/>
      <c r="D171" s="41"/>
      <c r="E171" s="41"/>
      <c r="F171" s="41"/>
      <c r="G171" s="41"/>
      <c r="H171" s="43"/>
      <c r="I171" s="41"/>
      <c r="J171" s="41"/>
      <c r="K171" s="41"/>
      <c r="L171" s="41"/>
      <c r="M171" s="47" t="s">
        <v>947</v>
      </c>
      <c r="N171" s="47" t="s">
        <v>904</v>
      </c>
      <c r="O171" s="47" t="s">
        <v>17</v>
      </c>
      <c r="P171" s="47" t="s">
        <v>24</v>
      </c>
      <c r="Q171" s="1" t="s">
        <v>946</v>
      </c>
      <c r="R171" s="1" t="s">
        <v>902</v>
      </c>
      <c r="S171" s="41"/>
      <c r="T171" s="45"/>
      <c r="U171" s="41"/>
      <c r="V171" s="41"/>
    </row>
    <row r="172" spans="1:22" ht="158.25" thickBot="1" x14ac:dyDescent="0.3">
      <c r="A172" s="41"/>
      <c r="B172" s="41"/>
      <c r="C172" s="41"/>
      <c r="D172" s="41"/>
      <c r="E172" s="41"/>
      <c r="F172" s="41"/>
      <c r="G172" s="41"/>
      <c r="H172" s="43"/>
      <c r="I172" s="41"/>
      <c r="J172" s="41"/>
      <c r="K172" s="41"/>
      <c r="L172" s="41"/>
      <c r="M172" s="41"/>
      <c r="N172" s="41"/>
      <c r="O172" s="41"/>
      <c r="P172" s="41"/>
      <c r="Q172" s="1" t="s">
        <v>945</v>
      </c>
      <c r="R172" s="1" t="s">
        <v>852</v>
      </c>
      <c r="S172" s="41"/>
      <c r="T172" s="45"/>
      <c r="U172" s="41"/>
      <c r="V172" s="41"/>
    </row>
    <row r="173" spans="1:22" ht="158.25" thickBot="1" x14ac:dyDescent="0.3">
      <c r="A173" s="41"/>
      <c r="B173" s="41"/>
      <c r="C173" s="41"/>
      <c r="D173" s="41"/>
      <c r="E173" s="41"/>
      <c r="F173" s="41"/>
      <c r="G173" s="41"/>
      <c r="H173" s="43"/>
      <c r="I173" s="41"/>
      <c r="J173" s="41"/>
      <c r="K173" s="41"/>
      <c r="L173" s="41"/>
      <c r="M173" s="41"/>
      <c r="N173" s="41"/>
      <c r="O173" s="41"/>
      <c r="P173" s="41"/>
      <c r="Q173" s="1" t="s">
        <v>944</v>
      </c>
      <c r="R173" s="1" t="s">
        <v>922</v>
      </c>
      <c r="S173" s="41"/>
      <c r="T173" s="45"/>
      <c r="U173" s="41"/>
      <c r="V173" s="41"/>
    </row>
    <row r="174" spans="1:22" ht="90.75" thickBot="1" x14ac:dyDescent="0.3">
      <c r="A174" s="41"/>
      <c r="B174" s="41"/>
      <c r="C174" s="41"/>
      <c r="D174" s="41"/>
      <c r="E174" s="41"/>
      <c r="F174" s="41"/>
      <c r="G174" s="41"/>
      <c r="H174" s="43"/>
      <c r="I174" s="41"/>
      <c r="J174" s="41"/>
      <c r="K174" s="41"/>
      <c r="L174" s="41"/>
      <c r="M174" s="41"/>
      <c r="N174" s="41"/>
      <c r="O174" s="41"/>
      <c r="P174" s="41"/>
      <c r="Q174" s="1" t="s">
        <v>921</v>
      </c>
      <c r="R174" s="1" t="s">
        <v>870</v>
      </c>
      <c r="S174" s="41"/>
      <c r="T174" s="45"/>
      <c r="U174" s="41"/>
      <c r="V174" s="41"/>
    </row>
    <row r="175" spans="1:22" ht="293.25" thickBot="1" x14ac:dyDescent="0.3">
      <c r="A175" s="41"/>
      <c r="B175" s="41"/>
      <c r="C175" s="41"/>
      <c r="D175" s="41"/>
      <c r="E175" s="41"/>
      <c r="F175" s="41"/>
      <c r="G175" s="41"/>
      <c r="H175" s="43"/>
      <c r="I175" s="41"/>
      <c r="J175" s="41"/>
      <c r="K175" s="41"/>
      <c r="L175" s="41"/>
      <c r="M175" s="41"/>
      <c r="N175" s="41"/>
      <c r="O175" s="41"/>
      <c r="P175" s="41"/>
      <c r="Q175" s="1" t="s">
        <v>943</v>
      </c>
      <c r="R175" s="1" t="s">
        <v>919</v>
      </c>
      <c r="S175" s="41"/>
      <c r="T175" s="45"/>
      <c r="U175" s="41"/>
      <c r="V175" s="41"/>
    </row>
    <row r="176" spans="1:22" ht="409.6" thickBot="1" x14ac:dyDescent="0.3">
      <c r="A176" s="41"/>
      <c r="B176" s="41"/>
      <c r="C176" s="41"/>
      <c r="D176" s="41"/>
      <c r="E176" s="41"/>
      <c r="F176" s="41"/>
      <c r="G176" s="41"/>
      <c r="H176" s="43"/>
      <c r="I176" s="41"/>
      <c r="J176" s="41"/>
      <c r="K176" s="41"/>
      <c r="L176" s="41"/>
      <c r="M176" s="41"/>
      <c r="N176" s="41"/>
      <c r="O176" s="41"/>
      <c r="P176" s="41"/>
      <c r="Q176" s="1" t="s">
        <v>918</v>
      </c>
      <c r="R176" s="1" t="s">
        <v>917</v>
      </c>
      <c r="S176" s="41"/>
      <c r="T176" s="45"/>
      <c r="U176" s="41"/>
      <c r="V176" s="41"/>
    </row>
    <row r="177" spans="1:22" ht="68.25" thickBot="1" x14ac:dyDescent="0.3">
      <c r="A177" s="41"/>
      <c r="B177" s="41"/>
      <c r="C177" s="41"/>
      <c r="D177" s="41"/>
      <c r="E177" s="41"/>
      <c r="F177" s="41"/>
      <c r="G177" s="41"/>
      <c r="H177" s="43"/>
      <c r="I177" s="41"/>
      <c r="J177" s="41"/>
      <c r="K177" s="41"/>
      <c r="L177" s="41"/>
      <c r="M177" s="41"/>
      <c r="N177" s="41"/>
      <c r="O177" s="41"/>
      <c r="P177" s="41"/>
      <c r="Q177" s="1" t="s">
        <v>942</v>
      </c>
      <c r="R177" s="1" t="s">
        <v>784</v>
      </c>
      <c r="S177" s="41"/>
      <c r="T177" s="45"/>
      <c r="U177" s="41"/>
      <c r="V177" s="41"/>
    </row>
    <row r="178" spans="1:22" ht="225.75" thickBot="1" x14ac:dyDescent="0.3">
      <c r="A178" s="41"/>
      <c r="B178" s="41"/>
      <c r="C178" s="41"/>
      <c r="D178" s="41"/>
      <c r="E178" s="41"/>
      <c r="F178" s="41"/>
      <c r="G178" s="41"/>
      <c r="H178" s="43"/>
      <c r="I178" s="41"/>
      <c r="J178" s="41"/>
      <c r="K178" s="41"/>
      <c r="L178" s="41"/>
      <c r="M178" s="41"/>
      <c r="N178" s="41"/>
      <c r="O178" s="41"/>
      <c r="P178" s="41"/>
      <c r="Q178" s="1" t="s">
        <v>914</v>
      </c>
      <c r="R178" s="1" t="s">
        <v>913</v>
      </c>
      <c r="S178" s="41"/>
      <c r="T178" s="45"/>
      <c r="U178" s="41"/>
      <c r="V178" s="41"/>
    </row>
    <row r="179" spans="1:22" ht="57" thickBot="1" x14ac:dyDescent="0.3">
      <c r="A179" s="41"/>
      <c r="B179" s="41"/>
      <c r="C179" s="41"/>
      <c r="D179" s="41"/>
      <c r="E179" s="41"/>
      <c r="F179" s="41"/>
      <c r="G179" s="41"/>
      <c r="H179" s="43"/>
      <c r="I179" s="41"/>
      <c r="J179" s="41"/>
      <c r="K179" s="41"/>
      <c r="L179" s="41"/>
      <c r="M179" s="41"/>
      <c r="N179" s="41"/>
      <c r="O179" s="41"/>
      <c r="P179" s="41"/>
      <c r="Q179" s="1" t="s">
        <v>931</v>
      </c>
      <c r="R179" s="1" t="s">
        <v>827</v>
      </c>
      <c r="S179" s="41"/>
      <c r="T179" s="45"/>
      <c r="U179" s="41"/>
      <c r="V179" s="41"/>
    </row>
    <row r="180" spans="1:22" ht="214.5" thickBot="1" x14ac:dyDescent="0.3">
      <c r="A180" s="41"/>
      <c r="B180" s="41"/>
      <c r="C180" s="41"/>
      <c r="D180" s="41"/>
      <c r="E180" s="41"/>
      <c r="F180" s="41"/>
      <c r="G180" s="41"/>
      <c r="H180" s="43"/>
      <c r="I180" s="41"/>
      <c r="J180" s="41"/>
      <c r="K180" s="41"/>
      <c r="L180" s="41"/>
      <c r="M180" s="41"/>
      <c r="N180" s="41"/>
      <c r="O180" s="41"/>
      <c r="P180" s="41"/>
      <c r="Q180" s="1" t="s">
        <v>941</v>
      </c>
      <c r="R180" s="1" t="s">
        <v>909</v>
      </c>
      <c r="S180" s="41"/>
      <c r="T180" s="45"/>
      <c r="U180" s="41"/>
      <c r="V180" s="41"/>
    </row>
    <row r="181" spans="1:22" ht="360.75" thickBot="1" x14ac:dyDescent="0.3">
      <c r="A181" s="41"/>
      <c r="B181" s="41"/>
      <c r="C181" s="41"/>
      <c r="D181" s="41"/>
      <c r="E181" s="41"/>
      <c r="F181" s="41"/>
      <c r="G181" s="41"/>
      <c r="H181" s="43"/>
      <c r="I181" s="41"/>
      <c r="J181" s="41"/>
      <c r="K181" s="41"/>
      <c r="L181" s="41"/>
      <c r="M181" s="41"/>
      <c r="N181" s="41"/>
      <c r="O181" s="41"/>
      <c r="P181" s="41"/>
      <c r="Q181" s="1" t="s">
        <v>940</v>
      </c>
      <c r="R181" s="1" t="s">
        <v>176</v>
      </c>
      <c r="S181" s="41"/>
      <c r="T181" s="45"/>
      <c r="U181" s="41"/>
      <c r="V181" s="41"/>
    </row>
    <row r="182" spans="1:22" ht="169.5" thickBot="1" x14ac:dyDescent="0.3">
      <c r="A182" s="41"/>
      <c r="B182" s="41"/>
      <c r="C182" s="41"/>
      <c r="D182" s="41"/>
      <c r="E182" s="41"/>
      <c r="F182" s="41"/>
      <c r="G182" s="41"/>
      <c r="H182" s="43"/>
      <c r="I182" s="41"/>
      <c r="J182" s="41"/>
      <c r="K182" s="41"/>
      <c r="L182" s="41"/>
      <c r="M182" s="41"/>
      <c r="N182" s="41"/>
      <c r="O182" s="41"/>
      <c r="P182" s="41"/>
      <c r="Q182" s="1" t="s">
        <v>825</v>
      </c>
      <c r="R182" s="1" t="s">
        <v>824</v>
      </c>
      <c r="S182" s="41"/>
      <c r="T182" s="45"/>
      <c r="U182" s="41"/>
      <c r="V182" s="41"/>
    </row>
    <row r="183" spans="1:22" ht="409.6" thickBot="1" x14ac:dyDescent="0.3">
      <c r="A183" s="41"/>
      <c r="B183" s="41"/>
      <c r="C183" s="41"/>
      <c r="D183" s="41"/>
      <c r="E183" s="41"/>
      <c r="F183" s="41"/>
      <c r="G183" s="41"/>
      <c r="H183" s="43"/>
      <c r="I183" s="41"/>
      <c r="J183" s="41"/>
      <c r="K183" s="41"/>
      <c r="L183" s="41"/>
      <c r="M183" s="41"/>
      <c r="N183" s="41"/>
      <c r="O183" s="41"/>
      <c r="P183" s="41"/>
      <c r="Q183" s="1" t="s">
        <v>823</v>
      </c>
      <c r="R183" s="1" t="s">
        <v>822</v>
      </c>
      <c r="S183" s="41"/>
      <c r="T183" s="45"/>
      <c r="U183" s="41"/>
      <c r="V183" s="41"/>
    </row>
    <row r="184" spans="1:22" ht="293.25" thickBot="1" x14ac:dyDescent="0.3">
      <c r="A184" s="41"/>
      <c r="B184" s="41"/>
      <c r="C184" s="41"/>
      <c r="D184" s="41"/>
      <c r="E184" s="41"/>
      <c r="F184" s="41"/>
      <c r="G184" s="41"/>
      <c r="H184" s="43"/>
      <c r="I184" s="41"/>
      <c r="J184" s="41"/>
      <c r="K184" s="41"/>
      <c r="L184" s="41"/>
      <c r="M184" s="41"/>
      <c r="N184" s="41"/>
      <c r="O184" s="41"/>
      <c r="P184" s="41"/>
      <c r="Q184" s="1" t="s">
        <v>821</v>
      </c>
      <c r="R184" s="1" t="s">
        <v>771</v>
      </c>
      <c r="S184" s="41"/>
      <c r="T184" s="45"/>
      <c r="U184" s="41"/>
      <c r="V184" s="41"/>
    </row>
    <row r="185" spans="1:22" ht="180.75" thickBot="1" x14ac:dyDescent="0.3">
      <c r="A185" s="42"/>
      <c r="B185" s="42"/>
      <c r="C185" s="42"/>
      <c r="D185" s="42"/>
      <c r="E185" s="42"/>
      <c r="F185" s="42"/>
      <c r="G185" s="42"/>
      <c r="H185" s="44"/>
      <c r="I185" s="42"/>
      <c r="J185" s="42"/>
      <c r="K185" s="42"/>
      <c r="L185" s="42"/>
      <c r="M185" s="42"/>
      <c r="N185" s="42"/>
      <c r="O185" s="42"/>
      <c r="P185" s="42"/>
      <c r="Q185" s="1" t="s">
        <v>939</v>
      </c>
      <c r="R185" s="1" t="s">
        <v>819</v>
      </c>
      <c r="S185" s="42"/>
      <c r="T185" s="46"/>
      <c r="U185" s="42"/>
      <c r="V185" s="42"/>
    </row>
    <row r="186" spans="1:22" ht="57" thickBot="1" x14ac:dyDescent="0.3">
      <c r="A186" s="47" t="s">
        <v>208</v>
      </c>
      <c r="B186" s="47">
        <v>560</v>
      </c>
      <c r="C186" s="47" t="s">
        <v>96</v>
      </c>
      <c r="D186" s="47" t="s">
        <v>904</v>
      </c>
      <c r="E186" s="47" t="s">
        <v>938</v>
      </c>
      <c r="F186" s="47" t="s">
        <v>95</v>
      </c>
      <c r="G186" s="47"/>
      <c r="H186" s="48" t="s">
        <v>937</v>
      </c>
      <c r="I186" s="47" t="s">
        <v>835</v>
      </c>
      <c r="J186" s="47" t="s">
        <v>202</v>
      </c>
      <c r="K186" s="47"/>
      <c r="L186" s="47">
        <v>0</v>
      </c>
      <c r="M186" s="47" t="s">
        <v>936</v>
      </c>
      <c r="N186" s="47" t="s">
        <v>904</v>
      </c>
      <c r="O186" s="47" t="s">
        <v>139</v>
      </c>
      <c r="P186" s="47" t="s">
        <v>24</v>
      </c>
      <c r="Q186" s="1" t="s">
        <v>935</v>
      </c>
      <c r="R186" s="1" t="s">
        <v>902</v>
      </c>
      <c r="S186" s="47" t="s">
        <v>139</v>
      </c>
      <c r="T186" s="50">
        <v>0.66666666666666696</v>
      </c>
      <c r="U186" s="47">
        <v>-26</v>
      </c>
      <c r="V186" s="47"/>
    </row>
    <row r="187" spans="1:22" ht="113.25" thickBot="1" x14ac:dyDescent="0.3">
      <c r="A187" s="41"/>
      <c r="B187" s="41"/>
      <c r="C187" s="41"/>
      <c r="D187" s="41"/>
      <c r="E187" s="41"/>
      <c r="F187" s="41"/>
      <c r="G187" s="41"/>
      <c r="H187" s="43"/>
      <c r="I187" s="41"/>
      <c r="J187" s="41"/>
      <c r="K187" s="41"/>
      <c r="L187" s="41"/>
      <c r="M187" s="41"/>
      <c r="N187" s="41"/>
      <c r="O187" s="41"/>
      <c r="P187" s="41"/>
      <c r="Q187" s="1" t="s">
        <v>934</v>
      </c>
      <c r="R187" s="1" t="s">
        <v>900</v>
      </c>
      <c r="S187" s="41"/>
      <c r="T187" s="51"/>
      <c r="U187" s="41"/>
      <c r="V187" s="41"/>
    </row>
    <row r="188" spans="1:22" ht="158.25" thickBot="1" x14ac:dyDescent="0.3">
      <c r="A188" s="41"/>
      <c r="B188" s="41"/>
      <c r="C188" s="41"/>
      <c r="D188" s="41"/>
      <c r="E188" s="41"/>
      <c r="F188" s="41"/>
      <c r="G188" s="41"/>
      <c r="H188" s="43"/>
      <c r="I188" s="41"/>
      <c r="J188" s="41"/>
      <c r="K188" s="41"/>
      <c r="L188" s="41"/>
      <c r="M188" s="41"/>
      <c r="N188" s="41"/>
      <c r="O188" s="41"/>
      <c r="P188" s="41"/>
      <c r="Q188" s="1" t="s">
        <v>924</v>
      </c>
      <c r="R188" s="1" t="s">
        <v>852</v>
      </c>
      <c r="S188" s="41"/>
      <c r="T188" s="51"/>
      <c r="U188" s="41"/>
      <c r="V188" s="41"/>
    </row>
    <row r="189" spans="1:22" ht="158.25" thickBot="1" x14ac:dyDescent="0.3">
      <c r="A189" s="41"/>
      <c r="B189" s="41"/>
      <c r="C189" s="41"/>
      <c r="D189" s="41"/>
      <c r="E189" s="41"/>
      <c r="F189" s="41"/>
      <c r="G189" s="41"/>
      <c r="H189" s="43"/>
      <c r="I189" s="41"/>
      <c r="J189" s="41"/>
      <c r="K189" s="41"/>
      <c r="L189" s="41"/>
      <c r="M189" s="41"/>
      <c r="N189" s="41"/>
      <c r="O189" s="41"/>
      <c r="P189" s="41"/>
      <c r="Q189" s="1" t="s">
        <v>923</v>
      </c>
      <c r="R189" s="1" t="s">
        <v>922</v>
      </c>
      <c r="S189" s="41"/>
      <c r="T189" s="51"/>
      <c r="U189" s="41"/>
      <c r="V189" s="41"/>
    </row>
    <row r="190" spans="1:22" ht="90.75" thickBot="1" x14ac:dyDescent="0.3">
      <c r="A190" s="41"/>
      <c r="B190" s="41"/>
      <c r="C190" s="41"/>
      <c r="D190" s="41"/>
      <c r="E190" s="41"/>
      <c r="F190" s="41"/>
      <c r="G190" s="41"/>
      <c r="H190" s="43"/>
      <c r="I190" s="41"/>
      <c r="J190" s="41"/>
      <c r="K190" s="41"/>
      <c r="L190" s="41"/>
      <c r="M190" s="41"/>
      <c r="N190" s="41"/>
      <c r="O190" s="41"/>
      <c r="P190" s="41"/>
      <c r="Q190" s="1" t="s">
        <v>921</v>
      </c>
      <c r="R190" s="1" t="s">
        <v>870</v>
      </c>
      <c r="S190" s="41"/>
      <c r="T190" s="51"/>
      <c r="U190" s="41"/>
      <c r="V190" s="41"/>
    </row>
    <row r="191" spans="1:22" ht="192" thickBot="1" x14ac:dyDescent="0.3">
      <c r="A191" s="41"/>
      <c r="B191" s="41"/>
      <c r="C191" s="41"/>
      <c r="D191" s="41"/>
      <c r="E191" s="41"/>
      <c r="F191" s="41"/>
      <c r="G191" s="41"/>
      <c r="H191" s="43"/>
      <c r="I191" s="41"/>
      <c r="J191" s="41"/>
      <c r="K191" s="41"/>
      <c r="L191" s="41"/>
      <c r="M191" s="41"/>
      <c r="N191" s="41"/>
      <c r="O191" s="41"/>
      <c r="P191" s="41"/>
      <c r="Q191" s="1" t="s">
        <v>920</v>
      </c>
      <c r="R191" s="1" t="s">
        <v>919</v>
      </c>
      <c r="S191" s="41"/>
      <c r="T191" s="51"/>
      <c r="U191" s="41"/>
      <c r="V191" s="41"/>
    </row>
    <row r="192" spans="1:22" ht="409.6" thickBot="1" x14ac:dyDescent="0.3">
      <c r="A192" s="41"/>
      <c r="B192" s="41"/>
      <c r="C192" s="41"/>
      <c r="D192" s="41"/>
      <c r="E192" s="41"/>
      <c r="F192" s="41"/>
      <c r="G192" s="41"/>
      <c r="H192" s="43"/>
      <c r="I192" s="41"/>
      <c r="J192" s="41"/>
      <c r="K192" s="41"/>
      <c r="L192" s="41"/>
      <c r="M192" s="41"/>
      <c r="N192" s="41"/>
      <c r="O192" s="41"/>
      <c r="P192" s="41"/>
      <c r="Q192" s="1" t="s">
        <v>918</v>
      </c>
      <c r="R192" s="1" t="s">
        <v>917</v>
      </c>
      <c r="S192" s="41"/>
      <c r="T192" s="51"/>
      <c r="U192" s="41"/>
      <c r="V192" s="41"/>
    </row>
    <row r="193" spans="1:22" ht="270.75" thickBot="1" x14ac:dyDescent="0.3">
      <c r="A193" s="41"/>
      <c r="B193" s="41"/>
      <c r="C193" s="41"/>
      <c r="D193" s="41"/>
      <c r="E193" s="41"/>
      <c r="F193" s="41"/>
      <c r="G193" s="41"/>
      <c r="H193" s="43"/>
      <c r="I193" s="41"/>
      <c r="J193" s="41"/>
      <c r="K193" s="41"/>
      <c r="L193" s="41"/>
      <c r="M193" s="41"/>
      <c r="N193" s="41"/>
      <c r="O193" s="41"/>
      <c r="P193" s="41"/>
      <c r="Q193" s="1" t="s">
        <v>933</v>
      </c>
      <c r="R193" s="1" t="s">
        <v>762</v>
      </c>
      <c r="S193" s="41"/>
      <c r="T193" s="51"/>
      <c r="U193" s="41"/>
      <c r="V193" s="41"/>
    </row>
    <row r="194" spans="1:22" ht="237" thickBot="1" x14ac:dyDescent="0.3">
      <c r="A194" s="41"/>
      <c r="B194" s="41"/>
      <c r="C194" s="41"/>
      <c r="D194" s="41"/>
      <c r="E194" s="41"/>
      <c r="F194" s="41"/>
      <c r="G194" s="41"/>
      <c r="H194" s="43"/>
      <c r="I194" s="41"/>
      <c r="J194" s="41"/>
      <c r="K194" s="41"/>
      <c r="L194" s="41"/>
      <c r="M194" s="41"/>
      <c r="N194" s="41"/>
      <c r="O194" s="41"/>
      <c r="P194" s="41"/>
      <c r="Q194" s="1" t="s">
        <v>932</v>
      </c>
      <c r="R194" s="1" t="s">
        <v>784</v>
      </c>
      <c r="S194" s="41"/>
      <c r="T194" s="51"/>
      <c r="U194" s="41"/>
      <c r="V194" s="41"/>
    </row>
    <row r="195" spans="1:22" ht="225.75" thickBot="1" x14ac:dyDescent="0.3">
      <c r="A195" s="41"/>
      <c r="B195" s="41"/>
      <c r="C195" s="41"/>
      <c r="D195" s="41"/>
      <c r="E195" s="41"/>
      <c r="F195" s="41"/>
      <c r="G195" s="41"/>
      <c r="H195" s="43"/>
      <c r="I195" s="41"/>
      <c r="J195" s="41"/>
      <c r="K195" s="41"/>
      <c r="L195" s="41"/>
      <c r="M195" s="41"/>
      <c r="N195" s="41"/>
      <c r="O195" s="41"/>
      <c r="P195" s="41"/>
      <c r="Q195" s="1" t="s">
        <v>914</v>
      </c>
      <c r="R195" s="1" t="s">
        <v>913</v>
      </c>
      <c r="S195" s="41"/>
      <c r="T195" s="51"/>
      <c r="U195" s="41"/>
      <c r="V195" s="41"/>
    </row>
    <row r="196" spans="1:22" ht="57" thickBot="1" x14ac:dyDescent="0.3">
      <c r="A196" s="41"/>
      <c r="B196" s="41"/>
      <c r="C196" s="41"/>
      <c r="D196" s="41"/>
      <c r="E196" s="41"/>
      <c r="F196" s="41"/>
      <c r="G196" s="41"/>
      <c r="H196" s="43"/>
      <c r="I196" s="41"/>
      <c r="J196" s="41"/>
      <c r="K196" s="41"/>
      <c r="L196" s="41"/>
      <c r="M196" s="41"/>
      <c r="N196" s="41"/>
      <c r="O196" s="41"/>
      <c r="P196" s="41"/>
      <c r="Q196" s="1" t="s">
        <v>912</v>
      </c>
      <c r="R196" s="1" t="s">
        <v>827</v>
      </c>
      <c r="S196" s="41"/>
      <c r="T196" s="51"/>
      <c r="U196" s="41"/>
      <c r="V196" s="41"/>
    </row>
    <row r="197" spans="1:22" ht="57" thickBot="1" x14ac:dyDescent="0.3">
      <c r="A197" s="41"/>
      <c r="B197" s="41"/>
      <c r="C197" s="41"/>
      <c r="D197" s="41"/>
      <c r="E197" s="41"/>
      <c r="F197" s="41"/>
      <c r="G197" s="41"/>
      <c r="H197" s="43"/>
      <c r="I197" s="41"/>
      <c r="J197" s="41"/>
      <c r="K197" s="41"/>
      <c r="L197" s="41"/>
      <c r="M197" s="41"/>
      <c r="N197" s="41"/>
      <c r="O197" s="41"/>
      <c r="P197" s="41"/>
      <c r="Q197" s="1" t="s">
        <v>931</v>
      </c>
      <c r="R197" s="1" t="s">
        <v>827</v>
      </c>
      <c r="S197" s="41"/>
      <c r="T197" s="51"/>
      <c r="U197" s="41"/>
      <c r="V197" s="41"/>
    </row>
    <row r="198" spans="1:22" ht="315.75" thickBot="1" x14ac:dyDescent="0.3">
      <c r="A198" s="41"/>
      <c r="B198" s="41"/>
      <c r="C198" s="41"/>
      <c r="D198" s="41"/>
      <c r="E198" s="41"/>
      <c r="F198" s="41"/>
      <c r="G198" s="41"/>
      <c r="H198" s="43"/>
      <c r="I198" s="41"/>
      <c r="J198" s="41"/>
      <c r="K198" s="41"/>
      <c r="L198" s="41"/>
      <c r="M198" s="41"/>
      <c r="N198" s="41"/>
      <c r="O198" s="41"/>
      <c r="P198" s="41"/>
      <c r="Q198" s="1" t="s">
        <v>930</v>
      </c>
      <c r="R198" s="1" t="s">
        <v>909</v>
      </c>
      <c r="S198" s="41"/>
      <c r="T198" s="51"/>
      <c r="U198" s="41"/>
      <c r="V198" s="41"/>
    </row>
    <row r="199" spans="1:22" ht="409.6" thickBot="1" x14ac:dyDescent="0.3">
      <c r="A199" s="41"/>
      <c r="B199" s="41"/>
      <c r="C199" s="41"/>
      <c r="D199" s="41"/>
      <c r="E199" s="41"/>
      <c r="F199" s="41"/>
      <c r="G199" s="41"/>
      <c r="H199" s="43"/>
      <c r="I199" s="41"/>
      <c r="J199" s="41"/>
      <c r="K199" s="41"/>
      <c r="L199" s="41"/>
      <c r="M199" s="41"/>
      <c r="N199" s="41"/>
      <c r="O199" s="41"/>
      <c r="P199" s="41"/>
      <c r="Q199" s="1" t="s">
        <v>908</v>
      </c>
      <c r="R199" s="1" t="s">
        <v>176</v>
      </c>
      <c r="S199" s="41"/>
      <c r="T199" s="51"/>
      <c r="U199" s="41"/>
      <c r="V199" s="41"/>
    </row>
    <row r="200" spans="1:22" ht="169.5" thickBot="1" x14ac:dyDescent="0.3">
      <c r="A200" s="41"/>
      <c r="B200" s="41"/>
      <c r="C200" s="41"/>
      <c r="D200" s="41"/>
      <c r="E200" s="41"/>
      <c r="F200" s="41"/>
      <c r="G200" s="41"/>
      <c r="H200" s="43"/>
      <c r="I200" s="41"/>
      <c r="J200" s="41"/>
      <c r="K200" s="41"/>
      <c r="L200" s="41"/>
      <c r="M200" s="41"/>
      <c r="N200" s="41"/>
      <c r="O200" s="41"/>
      <c r="P200" s="41"/>
      <c r="Q200" s="1" t="s">
        <v>825</v>
      </c>
      <c r="R200" s="1" t="s">
        <v>824</v>
      </c>
      <c r="S200" s="41"/>
      <c r="T200" s="51"/>
      <c r="U200" s="41"/>
      <c r="V200" s="41"/>
    </row>
    <row r="201" spans="1:22" ht="409.6" thickBot="1" x14ac:dyDescent="0.3">
      <c r="A201" s="41"/>
      <c r="B201" s="41"/>
      <c r="C201" s="41"/>
      <c r="D201" s="41"/>
      <c r="E201" s="41"/>
      <c r="F201" s="41"/>
      <c r="G201" s="41"/>
      <c r="H201" s="43"/>
      <c r="I201" s="41"/>
      <c r="J201" s="41"/>
      <c r="K201" s="41"/>
      <c r="L201" s="41"/>
      <c r="M201" s="41"/>
      <c r="N201" s="41"/>
      <c r="O201" s="41"/>
      <c r="P201" s="41"/>
      <c r="Q201" s="1" t="s">
        <v>907</v>
      </c>
      <c r="R201" s="1" t="s">
        <v>822</v>
      </c>
      <c r="S201" s="41"/>
      <c r="T201" s="51"/>
      <c r="U201" s="41"/>
      <c r="V201" s="41"/>
    </row>
    <row r="202" spans="1:22" ht="293.25" thickBot="1" x14ac:dyDescent="0.3">
      <c r="A202" s="41"/>
      <c r="B202" s="41"/>
      <c r="C202" s="41"/>
      <c r="D202" s="41"/>
      <c r="E202" s="41"/>
      <c r="F202" s="41"/>
      <c r="G202" s="41"/>
      <c r="H202" s="43"/>
      <c r="I202" s="41"/>
      <c r="J202" s="41"/>
      <c r="K202" s="41"/>
      <c r="L202" s="41"/>
      <c r="M202" s="41"/>
      <c r="N202" s="41"/>
      <c r="O202" s="41"/>
      <c r="P202" s="41"/>
      <c r="Q202" s="1" t="s">
        <v>821</v>
      </c>
      <c r="R202" s="1" t="s">
        <v>771</v>
      </c>
      <c r="S202" s="41"/>
      <c r="T202" s="51"/>
      <c r="U202" s="41"/>
      <c r="V202" s="41"/>
    </row>
    <row r="203" spans="1:22" ht="68.25" thickBot="1" x14ac:dyDescent="0.3">
      <c r="A203" s="41"/>
      <c r="B203" s="41"/>
      <c r="C203" s="41"/>
      <c r="D203" s="41"/>
      <c r="E203" s="41"/>
      <c r="F203" s="41"/>
      <c r="G203" s="41"/>
      <c r="H203" s="43"/>
      <c r="I203" s="41"/>
      <c r="J203" s="41"/>
      <c r="K203" s="41"/>
      <c r="L203" s="41"/>
      <c r="M203" s="41"/>
      <c r="N203" s="41"/>
      <c r="O203" s="41"/>
      <c r="P203" s="41"/>
      <c r="Q203" s="1" t="s">
        <v>929</v>
      </c>
      <c r="R203" s="1" t="s">
        <v>819</v>
      </c>
      <c r="S203" s="41"/>
      <c r="T203" s="51"/>
      <c r="U203" s="41"/>
      <c r="V203" s="41"/>
    </row>
    <row r="204" spans="1:22" ht="409.6" thickBot="1" x14ac:dyDescent="0.3">
      <c r="A204" s="41"/>
      <c r="B204" s="41"/>
      <c r="C204" s="41"/>
      <c r="D204" s="41"/>
      <c r="E204" s="41"/>
      <c r="F204" s="41"/>
      <c r="G204" s="41"/>
      <c r="H204" s="43"/>
      <c r="I204" s="41"/>
      <c r="J204" s="41"/>
      <c r="K204" s="41"/>
      <c r="L204" s="41"/>
      <c r="M204" s="42"/>
      <c r="N204" s="42"/>
      <c r="O204" s="42"/>
      <c r="P204" s="42"/>
      <c r="Q204" s="1" t="s">
        <v>928</v>
      </c>
      <c r="R204" s="1" t="s">
        <v>819</v>
      </c>
      <c r="S204" s="41"/>
      <c r="T204" s="51"/>
      <c r="U204" s="41"/>
      <c r="V204" s="41"/>
    </row>
    <row r="205" spans="1:22" ht="102" thickBot="1" x14ac:dyDescent="0.3">
      <c r="A205" s="41"/>
      <c r="B205" s="41"/>
      <c r="C205" s="41"/>
      <c r="D205" s="41"/>
      <c r="E205" s="41"/>
      <c r="F205" s="41"/>
      <c r="G205" s="41"/>
      <c r="H205" s="43"/>
      <c r="I205" s="41"/>
      <c r="J205" s="41"/>
      <c r="K205" s="41"/>
      <c r="L205" s="41"/>
      <c r="M205" s="47" t="s">
        <v>927</v>
      </c>
      <c r="N205" s="47" t="s">
        <v>904</v>
      </c>
      <c r="O205" s="47" t="s">
        <v>139</v>
      </c>
      <c r="P205" s="47" t="s">
        <v>39</v>
      </c>
      <c r="Q205" s="1" t="s">
        <v>926</v>
      </c>
      <c r="R205" s="1" t="s">
        <v>902</v>
      </c>
      <c r="S205" s="41"/>
      <c r="T205" s="51"/>
      <c r="U205" s="41"/>
      <c r="V205" s="41"/>
    </row>
    <row r="206" spans="1:22" ht="409.6" thickBot="1" x14ac:dyDescent="0.3">
      <c r="A206" s="41"/>
      <c r="B206" s="41"/>
      <c r="C206" s="41"/>
      <c r="D206" s="41"/>
      <c r="E206" s="41"/>
      <c r="F206" s="41"/>
      <c r="G206" s="41"/>
      <c r="H206" s="43"/>
      <c r="I206" s="41"/>
      <c r="J206" s="41"/>
      <c r="K206" s="41"/>
      <c r="L206" s="41"/>
      <c r="M206" s="41"/>
      <c r="N206" s="41"/>
      <c r="O206" s="41"/>
      <c r="P206" s="41"/>
      <c r="Q206" s="1" t="s">
        <v>925</v>
      </c>
      <c r="R206" s="1" t="s">
        <v>900</v>
      </c>
      <c r="S206" s="41"/>
      <c r="T206" s="51"/>
      <c r="U206" s="41"/>
      <c r="V206" s="41"/>
    </row>
    <row r="207" spans="1:22" ht="158.25" thickBot="1" x14ac:dyDescent="0.3">
      <c r="A207" s="41"/>
      <c r="B207" s="41"/>
      <c r="C207" s="41"/>
      <c r="D207" s="41"/>
      <c r="E207" s="41"/>
      <c r="F207" s="41"/>
      <c r="G207" s="41"/>
      <c r="H207" s="43"/>
      <c r="I207" s="41"/>
      <c r="J207" s="41"/>
      <c r="K207" s="41"/>
      <c r="L207" s="41"/>
      <c r="M207" s="41"/>
      <c r="N207" s="41"/>
      <c r="O207" s="41"/>
      <c r="P207" s="41"/>
      <c r="Q207" s="1" t="s">
        <v>924</v>
      </c>
      <c r="R207" s="1" t="s">
        <v>852</v>
      </c>
      <c r="S207" s="41"/>
      <c r="T207" s="51"/>
      <c r="U207" s="41"/>
      <c r="V207" s="41"/>
    </row>
    <row r="208" spans="1:22" ht="158.25" thickBot="1" x14ac:dyDescent="0.3">
      <c r="A208" s="41"/>
      <c r="B208" s="41"/>
      <c r="C208" s="41"/>
      <c r="D208" s="41"/>
      <c r="E208" s="41"/>
      <c r="F208" s="41"/>
      <c r="G208" s="41"/>
      <c r="H208" s="43"/>
      <c r="I208" s="41"/>
      <c r="J208" s="41"/>
      <c r="K208" s="41"/>
      <c r="L208" s="41"/>
      <c r="M208" s="41"/>
      <c r="N208" s="41"/>
      <c r="O208" s="41"/>
      <c r="P208" s="41"/>
      <c r="Q208" s="1" t="s">
        <v>923</v>
      </c>
      <c r="R208" s="1" t="s">
        <v>922</v>
      </c>
      <c r="S208" s="41"/>
      <c r="T208" s="51"/>
      <c r="U208" s="41"/>
      <c r="V208" s="41"/>
    </row>
    <row r="209" spans="1:22" ht="90.75" thickBot="1" x14ac:dyDescent="0.3">
      <c r="A209" s="41"/>
      <c r="B209" s="41"/>
      <c r="C209" s="41"/>
      <c r="D209" s="41"/>
      <c r="E209" s="41"/>
      <c r="F209" s="41"/>
      <c r="G209" s="41"/>
      <c r="H209" s="43"/>
      <c r="I209" s="41"/>
      <c r="J209" s="41"/>
      <c r="K209" s="41"/>
      <c r="L209" s="41"/>
      <c r="M209" s="41"/>
      <c r="N209" s="41"/>
      <c r="O209" s="41"/>
      <c r="P209" s="41"/>
      <c r="Q209" s="1" t="s">
        <v>921</v>
      </c>
      <c r="R209" s="1" t="s">
        <v>870</v>
      </c>
      <c r="S209" s="41"/>
      <c r="T209" s="51"/>
      <c r="U209" s="41"/>
      <c r="V209" s="41"/>
    </row>
    <row r="210" spans="1:22" ht="192" thickBot="1" x14ac:dyDescent="0.3">
      <c r="A210" s="41"/>
      <c r="B210" s="41"/>
      <c r="C210" s="41"/>
      <c r="D210" s="41"/>
      <c r="E210" s="41"/>
      <c r="F210" s="41"/>
      <c r="G210" s="41"/>
      <c r="H210" s="43"/>
      <c r="I210" s="41"/>
      <c r="J210" s="41"/>
      <c r="K210" s="41"/>
      <c r="L210" s="41"/>
      <c r="M210" s="41"/>
      <c r="N210" s="41"/>
      <c r="O210" s="41"/>
      <c r="P210" s="41"/>
      <c r="Q210" s="1" t="s">
        <v>920</v>
      </c>
      <c r="R210" s="1" t="s">
        <v>919</v>
      </c>
      <c r="S210" s="41"/>
      <c r="T210" s="51"/>
      <c r="U210" s="41"/>
      <c r="V210" s="41"/>
    </row>
    <row r="211" spans="1:22" ht="409.6" thickBot="1" x14ac:dyDescent="0.3">
      <c r="A211" s="41"/>
      <c r="B211" s="41"/>
      <c r="C211" s="41"/>
      <c r="D211" s="41"/>
      <c r="E211" s="41"/>
      <c r="F211" s="41"/>
      <c r="G211" s="41"/>
      <c r="H211" s="43"/>
      <c r="I211" s="41"/>
      <c r="J211" s="41"/>
      <c r="K211" s="41"/>
      <c r="L211" s="41"/>
      <c r="M211" s="41"/>
      <c r="N211" s="41"/>
      <c r="O211" s="41"/>
      <c r="P211" s="41"/>
      <c r="Q211" s="1" t="s">
        <v>918</v>
      </c>
      <c r="R211" s="1" t="s">
        <v>917</v>
      </c>
      <c r="S211" s="41"/>
      <c r="T211" s="51"/>
      <c r="U211" s="41"/>
      <c r="V211" s="41"/>
    </row>
    <row r="212" spans="1:22" ht="293.25" thickBot="1" x14ac:dyDescent="0.3">
      <c r="A212" s="41"/>
      <c r="B212" s="41"/>
      <c r="C212" s="41"/>
      <c r="D212" s="41"/>
      <c r="E212" s="41"/>
      <c r="F212" s="41"/>
      <c r="G212" s="41"/>
      <c r="H212" s="43"/>
      <c r="I212" s="41"/>
      <c r="J212" s="41"/>
      <c r="K212" s="41"/>
      <c r="L212" s="41"/>
      <c r="M212" s="41"/>
      <c r="N212" s="41"/>
      <c r="O212" s="41"/>
      <c r="P212" s="41"/>
      <c r="Q212" s="1" t="s">
        <v>916</v>
      </c>
      <c r="R212" s="1" t="s">
        <v>762</v>
      </c>
      <c r="S212" s="41"/>
      <c r="T212" s="51"/>
      <c r="U212" s="41"/>
      <c r="V212" s="41"/>
    </row>
    <row r="213" spans="1:22" ht="192" thickBot="1" x14ac:dyDescent="0.3">
      <c r="A213" s="41"/>
      <c r="B213" s="41"/>
      <c r="C213" s="41"/>
      <c r="D213" s="41"/>
      <c r="E213" s="41"/>
      <c r="F213" s="41"/>
      <c r="G213" s="41"/>
      <c r="H213" s="43"/>
      <c r="I213" s="41"/>
      <c r="J213" s="41"/>
      <c r="K213" s="41"/>
      <c r="L213" s="41"/>
      <c r="M213" s="41"/>
      <c r="N213" s="41"/>
      <c r="O213" s="41"/>
      <c r="P213" s="41"/>
      <c r="Q213" s="1" t="s">
        <v>915</v>
      </c>
      <c r="R213" s="1" t="s">
        <v>784</v>
      </c>
      <c r="S213" s="41"/>
      <c r="T213" s="51"/>
      <c r="U213" s="41"/>
      <c r="V213" s="41"/>
    </row>
    <row r="214" spans="1:22" ht="225.75" thickBot="1" x14ac:dyDescent="0.3">
      <c r="A214" s="41"/>
      <c r="B214" s="41"/>
      <c r="C214" s="41"/>
      <c r="D214" s="41"/>
      <c r="E214" s="41"/>
      <c r="F214" s="41"/>
      <c r="G214" s="41"/>
      <c r="H214" s="43"/>
      <c r="I214" s="41"/>
      <c r="J214" s="41"/>
      <c r="K214" s="41"/>
      <c r="L214" s="41"/>
      <c r="M214" s="41"/>
      <c r="N214" s="41"/>
      <c r="O214" s="41"/>
      <c r="P214" s="41"/>
      <c r="Q214" s="1" t="s">
        <v>914</v>
      </c>
      <c r="R214" s="1" t="s">
        <v>913</v>
      </c>
      <c r="S214" s="41"/>
      <c r="T214" s="51"/>
      <c r="U214" s="41"/>
      <c r="V214" s="41"/>
    </row>
    <row r="215" spans="1:22" ht="57" thickBot="1" x14ac:dyDescent="0.3">
      <c r="A215" s="41"/>
      <c r="B215" s="41"/>
      <c r="C215" s="41"/>
      <c r="D215" s="41"/>
      <c r="E215" s="41"/>
      <c r="F215" s="41"/>
      <c r="G215" s="41"/>
      <c r="H215" s="43"/>
      <c r="I215" s="41"/>
      <c r="J215" s="41"/>
      <c r="K215" s="41"/>
      <c r="L215" s="41"/>
      <c r="M215" s="41"/>
      <c r="N215" s="41"/>
      <c r="O215" s="41"/>
      <c r="P215" s="41"/>
      <c r="Q215" s="1" t="s">
        <v>912</v>
      </c>
      <c r="R215" s="1" t="s">
        <v>827</v>
      </c>
      <c r="S215" s="41"/>
      <c r="T215" s="51"/>
      <c r="U215" s="41"/>
      <c r="V215" s="41"/>
    </row>
    <row r="216" spans="1:22" ht="57" thickBot="1" x14ac:dyDescent="0.3">
      <c r="A216" s="41"/>
      <c r="B216" s="41"/>
      <c r="C216" s="41"/>
      <c r="D216" s="41"/>
      <c r="E216" s="41"/>
      <c r="F216" s="41"/>
      <c r="G216" s="41"/>
      <c r="H216" s="43"/>
      <c r="I216" s="41"/>
      <c r="J216" s="41"/>
      <c r="K216" s="41"/>
      <c r="L216" s="41"/>
      <c r="M216" s="41"/>
      <c r="N216" s="41"/>
      <c r="O216" s="41"/>
      <c r="P216" s="41"/>
      <c r="Q216" s="1" t="s">
        <v>911</v>
      </c>
      <c r="R216" s="1" t="s">
        <v>827</v>
      </c>
      <c r="S216" s="41"/>
      <c r="T216" s="51"/>
      <c r="U216" s="41"/>
      <c r="V216" s="41"/>
    </row>
    <row r="217" spans="1:22" ht="315.75" thickBot="1" x14ac:dyDescent="0.3">
      <c r="A217" s="41"/>
      <c r="B217" s="41"/>
      <c r="C217" s="41"/>
      <c r="D217" s="41"/>
      <c r="E217" s="41"/>
      <c r="F217" s="41"/>
      <c r="G217" s="41"/>
      <c r="H217" s="43"/>
      <c r="I217" s="41"/>
      <c r="J217" s="41"/>
      <c r="K217" s="41"/>
      <c r="L217" s="41"/>
      <c r="M217" s="41"/>
      <c r="N217" s="41"/>
      <c r="O217" s="41"/>
      <c r="P217" s="41"/>
      <c r="Q217" s="1" t="s">
        <v>910</v>
      </c>
      <c r="R217" s="1" t="s">
        <v>909</v>
      </c>
      <c r="S217" s="41"/>
      <c r="T217" s="51"/>
      <c r="U217" s="41"/>
      <c r="V217" s="41"/>
    </row>
    <row r="218" spans="1:22" ht="409.6" thickBot="1" x14ac:dyDescent="0.3">
      <c r="A218" s="41"/>
      <c r="B218" s="41"/>
      <c r="C218" s="41"/>
      <c r="D218" s="41"/>
      <c r="E218" s="41"/>
      <c r="F218" s="41"/>
      <c r="G218" s="41"/>
      <c r="H218" s="43"/>
      <c r="I218" s="41"/>
      <c r="J218" s="41"/>
      <c r="K218" s="41"/>
      <c r="L218" s="41"/>
      <c r="M218" s="41"/>
      <c r="N218" s="41"/>
      <c r="O218" s="41"/>
      <c r="P218" s="41"/>
      <c r="Q218" s="1" t="s">
        <v>908</v>
      </c>
      <c r="R218" s="1" t="s">
        <v>176</v>
      </c>
      <c r="S218" s="41"/>
      <c r="T218" s="51"/>
      <c r="U218" s="41"/>
      <c r="V218" s="41"/>
    </row>
    <row r="219" spans="1:22" ht="169.5" thickBot="1" x14ac:dyDescent="0.3">
      <c r="A219" s="41"/>
      <c r="B219" s="41"/>
      <c r="C219" s="41"/>
      <c r="D219" s="41"/>
      <c r="E219" s="41"/>
      <c r="F219" s="41"/>
      <c r="G219" s="41"/>
      <c r="H219" s="43"/>
      <c r="I219" s="41"/>
      <c r="J219" s="41"/>
      <c r="K219" s="41"/>
      <c r="L219" s="41"/>
      <c r="M219" s="41"/>
      <c r="N219" s="41"/>
      <c r="O219" s="41"/>
      <c r="P219" s="41"/>
      <c r="Q219" s="1" t="s">
        <v>825</v>
      </c>
      <c r="R219" s="1" t="s">
        <v>824</v>
      </c>
      <c r="S219" s="41"/>
      <c r="T219" s="51"/>
      <c r="U219" s="41"/>
      <c r="V219" s="41"/>
    </row>
    <row r="220" spans="1:22" ht="409.6" thickBot="1" x14ac:dyDescent="0.3">
      <c r="A220" s="41"/>
      <c r="B220" s="41"/>
      <c r="C220" s="41"/>
      <c r="D220" s="41"/>
      <c r="E220" s="41"/>
      <c r="F220" s="41"/>
      <c r="G220" s="41"/>
      <c r="H220" s="43"/>
      <c r="I220" s="41"/>
      <c r="J220" s="41"/>
      <c r="K220" s="41"/>
      <c r="L220" s="41"/>
      <c r="M220" s="41"/>
      <c r="N220" s="41"/>
      <c r="O220" s="41"/>
      <c r="P220" s="41"/>
      <c r="Q220" s="1" t="s">
        <v>907</v>
      </c>
      <c r="R220" s="1" t="s">
        <v>822</v>
      </c>
      <c r="S220" s="41"/>
      <c r="T220" s="51"/>
      <c r="U220" s="41"/>
      <c r="V220" s="41"/>
    </row>
    <row r="221" spans="1:22" ht="293.25" thickBot="1" x14ac:dyDescent="0.3">
      <c r="A221" s="41"/>
      <c r="B221" s="41"/>
      <c r="C221" s="41"/>
      <c r="D221" s="41"/>
      <c r="E221" s="41"/>
      <c r="F221" s="41"/>
      <c r="G221" s="41"/>
      <c r="H221" s="43"/>
      <c r="I221" s="41"/>
      <c r="J221" s="41"/>
      <c r="K221" s="41"/>
      <c r="L221" s="41"/>
      <c r="M221" s="41"/>
      <c r="N221" s="41"/>
      <c r="O221" s="41"/>
      <c r="P221" s="41"/>
      <c r="Q221" s="1" t="s">
        <v>821</v>
      </c>
      <c r="R221" s="1" t="s">
        <v>771</v>
      </c>
      <c r="S221" s="41"/>
      <c r="T221" s="51"/>
      <c r="U221" s="41"/>
      <c r="V221" s="41"/>
    </row>
    <row r="222" spans="1:22" ht="124.5" thickBot="1" x14ac:dyDescent="0.3">
      <c r="A222" s="41"/>
      <c r="B222" s="41"/>
      <c r="C222" s="41"/>
      <c r="D222" s="41"/>
      <c r="E222" s="41"/>
      <c r="F222" s="41"/>
      <c r="G222" s="41"/>
      <c r="H222" s="43"/>
      <c r="I222" s="41"/>
      <c r="J222" s="41"/>
      <c r="K222" s="41"/>
      <c r="L222" s="41"/>
      <c r="M222" s="42"/>
      <c r="N222" s="42"/>
      <c r="O222" s="42"/>
      <c r="P222" s="42"/>
      <c r="Q222" s="1" t="s">
        <v>906</v>
      </c>
      <c r="R222" s="1" t="s">
        <v>819</v>
      </c>
      <c r="S222" s="41"/>
      <c r="T222" s="51"/>
      <c r="U222" s="41"/>
      <c r="V222" s="41"/>
    </row>
    <row r="223" spans="1:22" ht="124.5" thickBot="1" x14ac:dyDescent="0.3">
      <c r="A223" s="41"/>
      <c r="B223" s="41"/>
      <c r="C223" s="41"/>
      <c r="D223" s="41"/>
      <c r="E223" s="41"/>
      <c r="F223" s="41"/>
      <c r="G223" s="41"/>
      <c r="H223" s="43"/>
      <c r="I223" s="41"/>
      <c r="J223" s="41"/>
      <c r="K223" s="41"/>
      <c r="L223" s="41"/>
      <c r="M223" s="47" t="s">
        <v>905</v>
      </c>
      <c r="N223" s="47" t="s">
        <v>904</v>
      </c>
      <c r="O223" s="47" t="s">
        <v>139</v>
      </c>
      <c r="P223" s="47" t="s">
        <v>39</v>
      </c>
      <c r="Q223" s="1" t="s">
        <v>903</v>
      </c>
      <c r="R223" s="1" t="s">
        <v>902</v>
      </c>
      <c r="S223" s="41"/>
      <c r="T223" s="51"/>
      <c r="U223" s="41"/>
      <c r="V223" s="41"/>
    </row>
    <row r="224" spans="1:22" ht="23.25" thickBot="1" x14ac:dyDescent="0.3">
      <c r="A224" s="41"/>
      <c r="B224" s="41"/>
      <c r="C224" s="41"/>
      <c r="D224" s="41"/>
      <c r="E224" s="41"/>
      <c r="F224" s="41"/>
      <c r="G224" s="41"/>
      <c r="H224" s="43"/>
      <c r="I224" s="41"/>
      <c r="J224" s="41"/>
      <c r="K224" s="41"/>
      <c r="L224" s="41"/>
      <c r="M224" s="41"/>
      <c r="N224" s="41"/>
      <c r="O224" s="41"/>
      <c r="P224" s="41"/>
      <c r="Q224" s="1" t="s">
        <v>901</v>
      </c>
      <c r="R224" s="1" t="s">
        <v>900</v>
      </c>
      <c r="S224" s="41"/>
      <c r="T224" s="51"/>
      <c r="U224" s="41"/>
      <c r="V224" s="41"/>
    </row>
    <row r="225" spans="1:22" ht="270.75" thickBot="1" x14ac:dyDescent="0.3">
      <c r="A225" s="42"/>
      <c r="B225" s="42"/>
      <c r="C225" s="42"/>
      <c r="D225" s="42"/>
      <c r="E225" s="42"/>
      <c r="F225" s="42"/>
      <c r="G225" s="42"/>
      <c r="H225" s="44"/>
      <c r="I225" s="42"/>
      <c r="J225" s="42"/>
      <c r="K225" s="42"/>
      <c r="L225" s="42"/>
      <c r="M225" s="42"/>
      <c r="N225" s="42"/>
      <c r="O225" s="42"/>
      <c r="P225" s="42"/>
      <c r="Q225" s="1" t="s">
        <v>899</v>
      </c>
      <c r="R225" s="1" t="s">
        <v>852</v>
      </c>
      <c r="S225" s="42"/>
      <c r="T225" s="52"/>
      <c r="U225" s="42"/>
      <c r="V225" s="42"/>
    </row>
    <row r="226" spans="1:22" ht="45.75" thickBot="1" x14ac:dyDescent="0.3">
      <c r="A226" s="47" t="s">
        <v>208</v>
      </c>
      <c r="B226" s="47">
        <v>561</v>
      </c>
      <c r="C226" s="47" t="s">
        <v>96</v>
      </c>
      <c r="D226" s="47" t="s">
        <v>98</v>
      </c>
      <c r="E226" s="47" t="s">
        <v>898</v>
      </c>
      <c r="F226" s="47" t="s">
        <v>95</v>
      </c>
      <c r="G226" s="47"/>
      <c r="H226" s="48" t="s">
        <v>897</v>
      </c>
      <c r="I226" s="47" t="s">
        <v>109</v>
      </c>
      <c r="J226" s="47" t="s">
        <v>202</v>
      </c>
      <c r="K226" s="47"/>
      <c r="L226" s="47">
        <v>0</v>
      </c>
      <c r="M226" s="47" t="s">
        <v>896</v>
      </c>
      <c r="N226" s="47" t="s">
        <v>98</v>
      </c>
      <c r="O226" s="47" t="s">
        <v>886</v>
      </c>
      <c r="P226" s="47" t="s">
        <v>24</v>
      </c>
      <c r="Q226" s="1" t="s">
        <v>885</v>
      </c>
      <c r="R226" s="1" t="s">
        <v>190</v>
      </c>
      <c r="S226" s="47" t="s">
        <v>886</v>
      </c>
      <c r="T226" s="49">
        <v>0</v>
      </c>
      <c r="U226" s="47">
        <v>-572</v>
      </c>
      <c r="V226" s="47"/>
    </row>
    <row r="227" spans="1:22" ht="409.6" thickBot="1" x14ac:dyDescent="0.3">
      <c r="A227" s="41"/>
      <c r="B227" s="41"/>
      <c r="C227" s="41"/>
      <c r="D227" s="41"/>
      <c r="E227" s="41"/>
      <c r="F227" s="41"/>
      <c r="G227" s="41"/>
      <c r="H227" s="43"/>
      <c r="I227" s="41"/>
      <c r="J227" s="41"/>
      <c r="K227" s="41"/>
      <c r="L227" s="41"/>
      <c r="M227" s="41"/>
      <c r="N227" s="41"/>
      <c r="O227" s="41"/>
      <c r="P227" s="41"/>
      <c r="Q227" s="1" t="s">
        <v>895</v>
      </c>
      <c r="R227" s="1" t="s">
        <v>870</v>
      </c>
      <c r="S227" s="41"/>
      <c r="T227" s="45"/>
      <c r="U227" s="41"/>
      <c r="V227" s="41"/>
    </row>
    <row r="228" spans="1:22" ht="409.6" thickBot="1" x14ac:dyDescent="0.3">
      <c r="A228" s="41"/>
      <c r="B228" s="41"/>
      <c r="C228" s="41"/>
      <c r="D228" s="41"/>
      <c r="E228" s="41"/>
      <c r="F228" s="41"/>
      <c r="G228" s="41"/>
      <c r="H228" s="43"/>
      <c r="I228" s="41"/>
      <c r="J228" s="41"/>
      <c r="K228" s="41"/>
      <c r="L228" s="41"/>
      <c r="M228" s="41"/>
      <c r="N228" s="41"/>
      <c r="O228" s="41"/>
      <c r="P228" s="41"/>
      <c r="Q228" s="1" t="s">
        <v>894</v>
      </c>
      <c r="R228" s="1" t="s">
        <v>184</v>
      </c>
      <c r="S228" s="41"/>
      <c r="T228" s="45"/>
      <c r="U228" s="41"/>
      <c r="V228" s="41"/>
    </row>
    <row r="229" spans="1:22" ht="409.6" thickBot="1" x14ac:dyDescent="0.3">
      <c r="A229" s="41"/>
      <c r="B229" s="41"/>
      <c r="C229" s="41"/>
      <c r="D229" s="41"/>
      <c r="E229" s="41"/>
      <c r="F229" s="41"/>
      <c r="G229" s="41"/>
      <c r="H229" s="43"/>
      <c r="I229" s="41"/>
      <c r="J229" s="41"/>
      <c r="K229" s="41"/>
      <c r="L229" s="41"/>
      <c r="M229" s="41"/>
      <c r="N229" s="41"/>
      <c r="O229" s="41"/>
      <c r="P229" s="41"/>
      <c r="Q229" s="1" t="s">
        <v>882</v>
      </c>
      <c r="R229" s="1" t="s">
        <v>182</v>
      </c>
      <c r="S229" s="41"/>
      <c r="T229" s="45"/>
      <c r="U229" s="41"/>
      <c r="V229" s="41"/>
    </row>
    <row r="230" spans="1:22" ht="147" thickBot="1" x14ac:dyDescent="0.3">
      <c r="A230" s="41"/>
      <c r="B230" s="41"/>
      <c r="C230" s="41"/>
      <c r="D230" s="41"/>
      <c r="E230" s="41"/>
      <c r="F230" s="41"/>
      <c r="G230" s="41"/>
      <c r="H230" s="43"/>
      <c r="I230" s="41"/>
      <c r="J230" s="41"/>
      <c r="K230" s="41"/>
      <c r="L230" s="41"/>
      <c r="M230" s="41"/>
      <c r="N230" s="41"/>
      <c r="O230" s="41"/>
      <c r="P230" s="41"/>
      <c r="Q230" s="1" t="s">
        <v>893</v>
      </c>
      <c r="R230" s="1" t="s">
        <v>807</v>
      </c>
      <c r="S230" s="41"/>
      <c r="T230" s="45"/>
      <c r="U230" s="41"/>
      <c r="V230" s="41"/>
    </row>
    <row r="231" spans="1:22" ht="405.75" thickBot="1" x14ac:dyDescent="0.3">
      <c r="A231" s="41"/>
      <c r="B231" s="41"/>
      <c r="C231" s="41"/>
      <c r="D231" s="41"/>
      <c r="E231" s="41"/>
      <c r="F231" s="41"/>
      <c r="G231" s="41"/>
      <c r="H231" s="43"/>
      <c r="I231" s="41"/>
      <c r="J231" s="41"/>
      <c r="K231" s="41"/>
      <c r="L231" s="41"/>
      <c r="M231" s="42"/>
      <c r="N231" s="42"/>
      <c r="O231" s="42"/>
      <c r="P231" s="42"/>
      <c r="Q231" s="1" t="s">
        <v>880</v>
      </c>
      <c r="R231" s="1" t="s">
        <v>176</v>
      </c>
      <c r="S231" s="41"/>
      <c r="T231" s="45"/>
      <c r="U231" s="41"/>
      <c r="V231" s="41"/>
    </row>
    <row r="232" spans="1:22" ht="45.75" thickBot="1" x14ac:dyDescent="0.3">
      <c r="A232" s="41"/>
      <c r="B232" s="41"/>
      <c r="C232" s="41"/>
      <c r="D232" s="41"/>
      <c r="E232" s="41"/>
      <c r="F232" s="41"/>
      <c r="G232" s="41"/>
      <c r="H232" s="43"/>
      <c r="I232" s="41"/>
      <c r="J232" s="41"/>
      <c r="K232" s="41"/>
      <c r="L232" s="41"/>
      <c r="M232" s="47" t="s">
        <v>892</v>
      </c>
      <c r="N232" s="47" t="s">
        <v>98</v>
      </c>
      <c r="O232" s="47" t="s">
        <v>886</v>
      </c>
      <c r="P232" s="47" t="s">
        <v>24</v>
      </c>
      <c r="Q232" s="1" t="s">
        <v>885</v>
      </c>
      <c r="R232" s="1" t="s">
        <v>190</v>
      </c>
      <c r="S232" s="41"/>
      <c r="T232" s="45"/>
      <c r="U232" s="41"/>
      <c r="V232" s="41"/>
    </row>
    <row r="233" spans="1:22" ht="79.5" thickBot="1" x14ac:dyDescent="0.3">
      <c r="A233" s="41"/>
      <c r="B233" s="41"/>
      <c r="C233" s="41"/>
      <c r="D233" s="41"/>
      <c r="E233" s="41"/>
      <c r="F233" s="41"/>
      <c r="G233" s="41"/>
      <c r="H233" s="43"/>
      <c r="I233" s="41"/>
      <c r="J233" s="41"/>
      <c r="K233" s="41"/>
      <c r="L233" s="41"/>
      <c r="M233" s="41"/>
      <c r="N233" s="41"/>
      <c r="O233" s="41"/>
      <c r="P233" s="41"/>
      <c r="Q233" s="1" t="s">
        <v>891</v>
      </c>
      <c r="R233" s="1" t="s">
        <v>870</v>
      </c>
      <c r="S233" s="41"/>
      <c r="T233" s="45"/>
      <c r="U233" s="41"/>
      <c r="V233" s="41"/>
    </row>
    <row r="234" spans="1:22" ht="409.6" thickBot="1" x14ac:dyDescent="0.3">
      <c r="A234" s="41"/>
      <c r="B234" s="41"/>
      <c r="C234" s="41"/>
      <c r="D234" s="41"/>
      <c r="E234" s="41"/>
      <c r="F234" s="41"/>
      <c r="G234" s="41"/>
      <c r="H234" s="43"/>
      <c r="I234" s="41"/>
      <c r="J234" s="41"/>
      <c r="K234" s="41"/>
      <c r="L234" s="41"/>
      <c r="M234" s="41"/>
      <c r="N234" s="41"/>
      <c r="O234" s="41"/>
      <c r="P234" s="41"/>
      <c r="Q234" s="1" t="s">
        <v>890</v>
      </c>
      <c r="R234" s="1" t="s">
        <v>184</v>
      </c>
      <c r="S234" s="41"/>
      <c r="T234" s="45"/>
      <c r="U234" s="41"/>
      <c r="V234" s="41"/>
    </row>
    <row r="235" spans="1:22" ht="409.6" thickBot="1" x14ac:dyDescent="0.3">
      <c r="A235" s="41"/>
      <c r="B235" s="41"/>
      <c r="C235" s="41"/>
      <c r="D235" s="41"/>
      <c r="E235" s="41"/>
      <c r="F235" s="41"/>
      <c r="G235" s="41"/>
      <c r="H235" s="43"/>
      <c r="I235" s="41"/>
      <c r="J235" s="41"/>
      <c r="K235" s="41"/>
      <c r="L235" s="41"/>
      <c r="M235" s="41"/>
      <c r="N235" s="41"/>
      <c r="O235" s="41"/>
      <c r="P235" s="41"/>
      <c r="Q235" s="1" t="s">
        <v>882</v>
      </c>
      <c r="R235" s="1" t="s">
        <v>182</v>
      </c>
      <c r="S235" s="41"/>
      <c r="T235" s="45"/>
      <c r="U235" s="41"/>
      <c r="V235" s="41"/>
    </row>
    <row r="236" spans="1:22" ht="102" thickBot="1" x14ac:dyDescent="0.3">
      <c r="A236" s="41"/>
      <c r="B236" s="41"/>
      <c r="C236" s="41"/>
      <c r="D236" s="41"/>
      <c r="E236" s="41"/>
      <c r="F236" s="41"/>
      <c r="G236" s="41"/>
      <c r="H236" s="43"/>
      <c r="I236" s="41"/>
      <c r="J236" s="41"/>
      <c r="K236" s="41"/>
      <c r="L236" s="41"/>
      <c r="M236" s="41"/>
      <c r="N236" s="41"/>
      <c r="O236" s="41"/>
      <c r="P236" s="41"/>
      <c r="Q236" s="1" t="s">
        <v>889</v>
      </c>
      <c r="R236" s="1" t="s">
        <v>762</v>
      </c>
      <c r="S236" s="41"/>
      <c r="T236" s="45"/>
      <c r="U236" s="41"/>
      <c r="V236" s="41"/>
    </row>
    <row r="237" spans="1:22" ht="405.75" thickBot="1" x14ac:dyDescent="0.3">
      <c r="A237" s="41"/>
      <c r="B237" s="41"/>
      <c r="C237" s="41"/>
      <c r="D237" s="41"/>
      <c r="E237" s="41"/>
      <c r="F237" s="41"/>
      <c r="G237" s="41"/>
      <c r="H237" s="43"/>
      <c r="I237" s="41"/>
      <c r="J237" s="41"/>
      <c r="K237" s="41"/>
      <c r="L237" s="41"/>
      <c r="M237" s="41"/>
      <c r="N237" s="41"/>
      <c r="O237" s="41"/>
      <c r="P237" s="41"/>
      <c r="Q237" s="1" t="s">
        <v>888</v>
      </c>
      <c r="R237" s="1" t="s">
        <v>807</v>
      </c>
      <c r="S237" s="41"/>
      <c r="T237" s="45"/>
      <c r="U237" s="41"/>
      <c r="V237" s="41"/>
    </row>
    <row r="238" spans="1:22" ht="405.75" thickBot="1" x14ac:dyDescent="0.3">
      <c r="A238" s="41"/>
      <c r="B238" s="41"/>
      <c r="C238" s="41"/>
      <c r="D238" s="41"/>
      <c r="E238" s="41"/>
      <c r="F238" s="41"/>
      <c r="G238" s="41"/>
      <c r="H238" s="43"/>
      <c r="I238" s="41"/>
      <c r="J238" s="41"/>
      <c r="K238" s="41"/>
      <c r="L238" s="41"/>
      <c r="M238" s="42"/>
      <c r="N238" s="42"/>
      <c r="O238" s="42"/>
      <c r="P238" s="42"/>
      <c r="Q238" s="1" t="s">
        <v>880</v>
      </c>
      <c r="R238" s="1" t="s">
        <v>176</v>
      </c>
      <c r="S238" s="41"/>
      <c r="T238" s="45"/>
      <c r="U238" s="41"/>
      <c r="V238" s="41"/>
    </row>
    <row r="239" spans="1:22" ht="45.75" thickBot="1" x14ac:dyDescent="0.3">
      <c r="A239" s="41"/>
      <c r="B239" s="41"/>
      <c r="C239" s="41"/>
      <c r="D239" s="41"/>
      <c r="E239" s="41"/>
      <c r="F239" s="41"/>
      <c r="G239" s="41"/>
      <c r="H239" s="43"/>
      <c r="I239" s="41"/>
      <c r="J239" s="41"/>
      <c r="K239" s="41"/>
      <c r="L239" s="41"/>
      <c r="M239" s="47" t="s">
        <v>887</v>
      </c>
      <c r="N239" s="47" t="s">
        <v>98</v>
      </c>
      <c r="O239" s="47" t="s">
        <v>886</v>
      </c>
      <c r="P239" s="47" t="s">
        <v>24</v>
      </c>
      <c r="Q239" s="1" t="s">
        <v>885</v>
      </c>
      <c r="R239" s="1" t="s">
        <v>190</v>
      </c>
      <c r="S239" s="41"/>
      <c r="T239" s="45"/>
      <c r="U239" s="41"/>
      <c r="V239" s="41"/>
    </row>
    <row r="240" spans="1:22" ht="57" thickBot="1" x14ac:dyDescent="0.3">
      <c r="A240" s="41"/>
      <c r="B240" s="41"/>
      <c r="C240" s="41"/>
      <c r="D240" s="41"/>
      <c r="E240" s="41"/>
      <c r="F240" s="41"/>
      <c r="G240" s="41"/>
      <c r="H240" s="43"/>
      <c r="I240" s="41"/>
      <c r="J240" s="41"/>
      <c r="K240" s="41"/>
      <c r="L240" s="41"/>
      <c r="M240" s="41"/>
      <c r="N240" s="41"/>
      <c r="O240" s="41"/>
      <c r="P240" s="41"/>
      <c r="Q240" s="1" t="s">
        <v>884</v>
      </c>
      <c r="R240" s="1" t="s">
        <v>870</v>
      </c>
      <c r="S240" s="41"/>
      <c r="T240" s="45"/>
      <c r="U240" s="41"/>
      <c r="V240" s="41"/>
    </row>
    <row r="241" spans="1:22" ht="180.75" thickBot="1" x14ac:dyDescent="0.3">
      <c r="A241" s="41"/>
      <c r="B241" s="41"/>
      <c r="C241" s="41"/>
      <c r="D241" s="41"/>
      <c r="E241" s="41"/>
      <c r="F241" s="41"/>
      <c r="G241" s="41"/>
      <c r="H241" s="43"/>
      <c r="I241" s="41"/>
      <c r="J241" s="41"/>
      <c r="K241" s="41"/>
      <c r="L241" s="41"/>
      <c r="M241" s="41"/>
      <c r="N241" s="41"/>
      <c r="O241" s="41"/>
      <c r="P241" s="41"/>
      <c r="Q241" s="1" t="s">
        <v>883</v>
      </c>
      <c r="R241" s="1" t="s">
        <v>184</v>
      </c>
      <c r="S241" s="41"/>
      <c r="T241" s="45"/>
      <c r="U241" s="41"/>
      <c r="V241" s="41"/>
    </row>
    <row r="242" spans="1:22" ht="409.6" thickBot="1" x14ac:dyDescent="0.3">
      <c r="A242" s="41"/>
      <c r="B242" s="41"/>
      <c r="C242" s="41"/>
      <c r="D242" s="41"/>
      <c r="E242" s="41"/>
      <c r="F242" s="41"/>
      <c r="G242" s="41"/>
      <c r="H242" s="43"/>
      <c r="I242" s="41"/>
      <c r="J242" s="41"/>
      <c r="K242" s="41"/>
      <c r="L242" s="41"/>
      <c r="M242" s="41"/>
      <c r="N242" s="41"/>
      <c r="O242" s="41"/>
      <c r="P242" s="41"/>
      <c r="Q242" s="1" t="s">
        <v>882</v>
      </c>
      <c r="R242" s="1" t="s">
        <v>182</v>
      </c>
      <c r="S242" s="41"/>
      <c r="T242" s="45"/>
      <c r="U242" s="41"/>
      <c r="V242" s="41"/>
    </row>
    <row r="243" spans="1:22" ht="169.5" thickBot="1" x14ac:dyDescent="0.3">
      <c r="A243" s="41"/>
      <c r="B243" s="41"/>
      <c r="C243" s="41"/>
      <c r="D243" s="41"/>
      <c r="E243" s="41"/>
      <c r="F243" s="41"/>
      <c r="G243" s="41"/>
      <c r="H243" s="43"/>
      <c r="I243" s="41"/>
      <c r="J243" s="41"/>
      <c r="K243" s="41"/>
      <c r="L243" s="41"/>
      <c r="M243" s="41"/>
      <c r="N243" s="41"/>
      <c r="O243" s="41"/>
      <c r="P243" s="41"/>
      <c r="Q243" s="1" t="s">
        <v>881</v>
      </c>
      <c r="R243" s="1" t="s">
        <v>807</v>
      </c>
      <c r="S243" s="41"/>
      <c r="T243" s="45"/>
      <c r="U243" s="41"/>
      <c r="V243" s="41"/>
    </row>
    <row r="244" spans="1:22" ht="405.75" thickBot="1" x14ac:dyDescent="0.3">
      <c r="A244" s="42"/>
      <c r="B244" s="42"/>
      <c r="C244" s="42"/>
      <c r="D244" s="42"/>
      <c r="E244" s="42"/>
      <c r="F244" s="42"/>
      <c r="G244" s="42"/>
      <c r="H244" s="44"/>
      <c r="I244" s="42"/>
      <c r="J244" s="42"/>
      <c r="K244" s="42"/>
      <c r="L244" s="42"/>
      <c r="M244" s="42"/>
      <c r="N244" s="42"/>
      <c r="O244" s="42"/>
      <c r="P244" s="42"/>
      <c r="Q244" s="1" t="s">
        <v>880</v>
      </c>
      <c r="R244" s="1" t="s">
        <v>176</v>
      </c>
      <c r="S244" s="42"/>
      <c r="T244" s="46"/>
      <c r="U244" s="42"/>
      <c r="V244" s="42"/>
    </row>
    <row r="245" spans="1:22" ht="394.5" thickBot="1" x14ac:dyDescent="0.3">
      <c r="A245" s="47" t="s">
        <v>208</v>
      </c>
      <c r="B245" s="47">
        <v>584</v>
      </c>
      <c r="C245" s="47" t="s">
        <v>96</v>
      </c>
      <c r="D245" s="47" t="s">
        <v>857</v>
      </c>
      <c r="E245" s="47" t="s">
        <v>879</v>
      </c>
      <c r="F245" s="47" t="s">
        <v>4</v>
      </c>
      <c r="G245" s="47"/>
      <c r="H245" s="48" t="s">
        <v>878</v>
      </c>
      <c r="I245" s="47" t="s">
        <v>280</v>
      </c>
      <c r="J245" s="47" t="s">
        <v>202</v>
      </c>
      <c r="K245" s="47"/>
      <c r="L245" s="47">
        <v>0</v>
      </c>
      <c r="M245" s="47" t="s">
        <v>877</v>
      </c>
      <c r="N245" s="47" t="s">
        <v>857</v>
      </c>
      <c r="O245" s="47" t="s">
        <v>0</v>
      </c>
      <c r="P245" s="47" t="s">
        <v>24</v>
      </c>
      <c r="Q245" s="1" t="s">
        <v>876</v>
      </c>
      <c r="R245" s="1" t="s">
        <v>852</v>
      </c>
      <c r="S245" s="47" t="s">
        <v>0</v>
      </c>
      <c r="T245" s="49">
        <v>0.5</v>
      </c>
      <c r="U245" s="47">
        <v>157</v>
      </c>
      <c r="V245" s="47"/>
    </row>
    <row r="246" spans="1:22" ht="327" thickBot="1" x14ac:dyDescent="0.3">
      <c r="A246" s="41"/>
      <c r="B246" s="41"/>
      <c r="C246" s="41"/>
      <c r="D246" s="41"/>
      <c r="E246" s="41"/>
      <c r="F246" s="41"/>
      <c r="G246" s="41"/>
      <c r="H246" s="43"/>
      <c r="I246" s="41"/>
      <c r="J246" s="41"/>
      <c r="K246" s="41"/>
      <c r="L246" s="41"/>
      <c r="M246" s="41"/>
      <c r="N246" s="41"/>
      <c r="O246" s="41"/>
      <c r="P246" s="41"/>
      <c r="Q246" s="1" t="s">
        <v>875</v>
      </c>
      <c r="R246" s="1" t="s">
        <v>873</v>
      </c>
      <c r="S246" s="41"/>
      <c r="T246" s="45"/>
      <c r="U246" s="41"/>
      <c r="V246" s="41"/>
    </row>
    <row r="247" spans="1:22" ht="383.25" thickBot="1" x14ac:dyDescent="0.3">
      <c r="A247" s="41"/>
      <c r="B247" s="41"/>
      <c r="C247" s="41"/>
      <c r="D247" s="41"/>
      <c r="E247" s="41"/>
      <c r="F247" s="41"/>
      <c r="G247" s="41"/>
      <c r="H247" s="43"/>
      <c r="I247" s="41"/>
      <c r="J247" s="41"/>
      <c r="K247" s="41"/>
      <c r="L247" s="41"/>
      <c r="M247" s="41"/>
      <c r="N247" s="41"/>
      <c r="O247" s="41"/>
      <c r="P247" s="41"/>
      <c r="Q247" s="1" t="s">
        <v>874</v>
      </c>
      <c r="R247" s="1" t="s">
        <v>873</v>
      </c>
      <c r="S247" s="41"/>
      <c r="T247" s="45"/>
      <c r="U247" s="41"/>
      <c r="V247" s="41"/>
    </row>
    <row r="248" spans="1:22" ht="409.6" thickBot="1" x14ac:dyDescent="0.3">
      <c r="A248" s="41"/>
      <c r="B248" s="41"/>
      <c r="C248" s="41"/>
      <c r="D248" s="41"/>
      <c r="E248" s="41"/>
      <c r="F248" s="41"/>
      <c r="G248" s="41"/>
      <c r="H248" s="43"/>
      <c r="I248" s="41"/>
      <c r="J248" s="41"/>
      <c r="K248" s="41"/>
      <c r="L248" s="41"/>
      <c r="M248" s="41"/>
      <c r="N248" s="41"/>
      <c r="O248" s="41"/>
      <c r="P248" s="41"/>
      <c r="Q248" s="1" t="s">
        <v>872</v>
      </c>
      <c r="R248" s="1" t="s">
        <v>870</v>
      </c>
      <c r="S248" s="41"/>
      <c r="T248" s="45"/>
      <c r="U248" s="41"/>
      <c r="V248" s="41"/>
    </row>
    <row r="249" spans="1:22" ht="79.5" thickBot="1" x14ac:dyDescent="0.3">
      <c r="A249" s="41"/>
      <c r="B249" s="41"/>
      <c r="C249" s="41"/>
      <c r="D249" s="41"/>
      <c r="E249" s="41"/>
      <c r="F249" s="41"/>
      <c r="G249" s="41"/>
      <c r="H249" s="43"/>
      <c r="I249" s="41"/>
      <c r="J249" s="41"/>
      <c r="K249" s="41"/>
      <c r="L249" s="41"/>
      <c r="M249" s="41"/>
      <c r="N249" s="41"/>
      <c r="O249" s="41"/>
      <c r="P249" s="41"/>
      <c r="Q249" s="1" t="s">
        <v>871</v>
      </c>
      <c r="R249" s="1" t="s">
        <v>870</v>
      </c>
      <c r="S249" s="41"/>
      <c r="T249" s="45"/>
      <c r="U249" s="41"/>
      <c r="V249" s="41"/>
    </row>
    <row r="250" spans="1:22" ht="372" thickBot="1" x14ac:dyDescent="0.3">
      <c r="A250" s="41"/>
      <c r="B250" s="41"/>
      <c r="C250" s="41"/>
      <c r="D250" s="41"/>
      <c r="E250" s="41"/>
      <c r="F250" s="41"/>
      <c r="G250" s="41"/>
      <c r="H250" s="43"/>
      <c r="I250" s="41"/>
      <c r="J250" s="41"/>
      <c r="K250" s="41"/>
      <c r="L250" s="41"/>
      <c r="M250" s="41"/>
      <c r="N250" s="41"/>
      <c r="O250" s="41"/>
      <c r="P250" s="41"/>
      <c r="Q250" s="1" t="s">
        <v>869</v>
      </c>
      <c r="R250" s="1" t="s">
        <v>868</v>
      </c>
      <c r="S250" s="41"/>
      <c r="T250" s="45"/>
      <c r="U250" s="41"/>
      <c r="V250" s="41"/>
    </row>
    <row r="251" spans="1:22" ht="158.25" thickBot="1" x14ac:dyDescent="0.3">
      <c r="A251" s="41"/>
      <c r="B251" s="41"/>
      <c r="C251" s="41"/>
      <c r="D251" s="41"/>
      <c r="E251" s="41"/>
      <c r="F251" s="41"/>
      <c r="G251" s="41"/>
      <c r="H251" s="43"/>
      <c r="I251" s="41"/>
      <c r="J251" s="41"/>
      <c r="K251" s="41"/>
      <c r="L251" s="41"/>
      <c r="M251" s="41"/>
      <c r="N251" s="41"/>
      <c r="O251" s="41"/>
      <c r="P251" s="41"/>
      <c r="Q251" s="1" t="s">
        <v>867</v>
      </c>
      <c r="R251" s="1" t="s">
        <v>767</v>
      </c>
      <c r="S251" s="41"/>
      <c r="T251" s="45"/>
      <c r="U251" s="41"/>
      <c r="V251" s="41"/>
    </row>
    <row r="252" spans="1:22" ht="79.5" thickBot="1" x14ac:dyDescent="0.3">
      <c r="A252" s="41"/>
      <c r="B252" s="41"/>
      <c r="C252" s="41"/>
      <c r="D252" s="41"/>
      <c r="E252" s="41"/>
      <c r="F252" s="41"/>
      <c r="G252" s="41"/>
      <c r="H252" s="43"/>
      <c r="I252" s="41"/>
      <c r="J252" s="41"/>
      <c r="K252" s="41"/>
      <c r="L252" s="41"/>
      <c r="M252" s="41"/>
      <c r="N252" s="41"/>
      <c r="O252" s="41"/>
      <c r="P252" s="41"/>
      <c r="Q252" s="1" t="s">
        <v>866</v>
      </c>
      <c r="R252" s="1" t="s">
        <v>762</v>
      </c>
      <c r="S252" s="41"/>
      <c r="T252" s="45"/>
      <c r="U252" s="41"/>
      <c r="V252" s="41"/>
    </row>
    <row r="253" spans="1:22" ht="259.5" thickBot="1" x14ac:dyDescent="0.3">
      <c r="A253" s="41"/>
      <c r="B253" s="41"/>
      <c r="C253" s="41"/>
      <c r="D253" s="41"/>
      <c r="E253" s="41"/>
      <c r="F253" s="41"/>
      <c r="G253" s="41"/>
      <c r="H253" s="43"/>
      <c r="I253" s="41"/>
      <c r="J253" s="41"/>
      <c r="K253" s="41"/>
      <c r="L253" s="41"/>
      <c r="M253" s="41"/>
      <c r="N253" s="41"/>
      <c r="O253" s="41"/>
      <c r="P253" s="41"/>
      <c r="Q253" s="1" t="s">
        <v>865</v>
      </c>
      <c r="R253" s="1" t="s">
        <v>180</v>
      </c>
      <c r="S253" s="41"/>
      <c r="T253" s="45"/>
      <c r="U253" s="41"/>
      <c r="V253" s="41"/>
    </row>
    <row r="254" spans="1:22" ht="79.5" thickBot="1" x14ac:dyDescent="0.3">
      <c r="A254" s="41"/>
      <c r="B254" s="41"/>
      <c r="C254" s="41"/>
      <c r="D254" s="41"/>
      <c r="E254" s="41"/>
      <c r="F254" s="41"/>
      <c r="G254" s="41"/>
      <c r="H254" s="43"/>
      <c r="I254" s="41"/>
      <c r="J254" s="41"/>
      <c r="K254" s="41"/>
      <c r="L254" s="41"/>
      <c r="M254" s="41"/>
      <c r="N254" s="41"/>
      <c r="O254" s="41"/>
      <c r="P254" s="41"/>
      <c r="Q254" s="1" t="s">
        <v>864</v>
      </c>
      <c r="R254" s="1" t="s">
        <v>670</v>
      </c>
      <c r="S254" s="41"/>
      <c r="T254" s="45"/>
      <c r="U254" s="41"/>
      <c r="V254" s="41"/>
    </row>
    <row r="255" spans="1:22" ht="409.6" thickBot="1" x14ac:dyDescent="0.3">
      <c r="A255" s="41"/>
      <c r="B255" s="41"/>
      <c r="C255" s="41"/>
      <c r="D255" s="41"/>
      <c r="E255" s="41"/>
      <c r="F255" s="41"/>
      <c r="G255" s="41"/>
      <c r="H255" s="43"/>
      <c r="I255" s="41"/>
      <c r="J255" s="41"/>
      <c r="K255" s="41"/>
      <c r="L255" s="41"/>
      <c r="M255" s="41"/>
      <c r="N255" s="41"/>
      <c r="O255" s="41"/>
      <c r="P255" s="41"/>
      <c r="Q255" s="1" t="s">
        <v>863</v>
      </c>
      <c r="R255" s="1" t="s">
        <v>176</v>
      </c>
      <c r="S255" s="41"/>
      <c r="T255" s="45"/>
      <c r="U255" s="41"/>
      <c r="V255" s="41"/>
    </row>
    <row r="256" spans="1:22" ht="225.75" thickBot="1" x14ac:dyDescent="0.3">
      <c r="A256" s="41"/>
      <c r="B256" s="41"/>
      <c r="C256" s="41"/>
      <c r="D256" s="41"/>
      <c r="E256" s="41"/>
      <c r="F256" s="41"/>
      <c r="G256" s="41"/>
      <c r="H256" s="43"/>
      <c r="I256" s="41"/>
      <c r="J256" s="41"/>
      <c r="K256" s="41"/>
      <c r="L256" s="41"/>
      <c r="M256" s="41"/>
      <c r="N256" s="41"/>
      <c r="O256" s="41"/>
      <c r="P256" s="41"/>
      <c r="Q256" s="1" t="s">
        <v>862</v>
      </c>
      <c r="R256" s="1" t="s">
        <v>861</v>
      </c>
      <c r="S256" s="41"/>
      <c r="T256" s="45"/>
      <c r="U256" s="41"/>
      <c r="V256" s="41"/>
    </row>
    <row r="257" spans="1:22" ht="237" thickBot="1" x14ac:dyDescent="0.3">
      <c r="A257" s="41"/>
      <c r="B257" s="41"/>
      <c r="C257" s="41"/>
      <c r="D257" s="41"/>
      <c r="E257" s="41"/>
      <c r="F257" s="41"/>
      <c r="G257" s="41"/>
      <c r="H257" s="43"/>
      <c r="I257" s="41"/>
      <c r="J257" s="41"/>
      <c r="K257" s="41"/>
      <c r="L257" s="41"/>
      <c r="M257" s="41"/>
      <c r="N257" s="41"/>
      <c r="O257" s="41"/>
      <c r="P257" s="41"/>
      <c r="Q257" s="1" t="s">
        <v>860</v>
      </c>
      <c r="R257" s="1" t="s">
        <v>657</v>
      </c>
      <c r="S257" s="41"/>
      <c r="T257" s="45"/>
      <c r="U257" s="41"/>
      <c r="V257" s="41"/>
    </row>
    <row r="258" spans="1:22" ht="158.25" thickBot="1" x14ac:dyDescent="0.3">
      <c r="A258" s="41"/>
      <c r="B258" s="41"/>
      <c r="C258" s="41"/>
      <c r="D258" s="41"/>
      <c r="E258" s="41"/>
      <c r="F258" s="41"/>
      <c r="G258" s="41"/>
      <c r="H258" s="43"/>
      <c r="I258" s="41"/>
      <c r="J258" s="41"/>
      <c r="K258" s="41"/>
      <c r="L258" s="41"/>
      <c r="M258" s="42"/>
      <c r="N258" s="42"/>
      <c r="O258" s="42"/>
      <c r="P258" s="42"/>
      <c r="Q258" s="1" t="s">
        <v>859</v>
      </c>
      <c r="R258" s="1" t="s">
        <v>13</v>
      </c>
      <c r="S258" s="41"/>
      <c r="T258" s="45"/>
      <c r="U258" s="41"/>
      <c r="V258" s="41"/>
    </row>
    <row r="259" spans="1:22" ht="282" thickBot="1" x14ac:dyDescent="0.3">
      <c r="A259" s="41"/>
      <c r="B259" s="41"/>
      <c r="C259" s="41"/>
      <c r="D259" s="41"/>
      <c r="E259" s="41"/>
      <c r="F259" s="41"/>
      <c r="G259" s="41"/>
      <c r="H259" s="43"/>
      <c r="I259" s="41"/>
      <c r="J259" s="41"/>
      <c r="K259" s="41"/>
      <c r="L259" s="41"/>
      <c r="M259" s="47" t="s">
        <v>858</v>
      </c>
      <c r="N259" s="47" t="s">
        <v>857</v>
      </c>
      <c r="O259" s="47" t="s">
        <v>856</v>
      </c>
      <c r="P259" s="47" t="s">
        <v>39</v>
      </c>
      <c r="Q259" s="1" t="s">
        <v>855</v>
      </c>
      <c r="R259" s="1" t="s">
        <v>854</v>
      </c>
      <c r="S259" s="41"/>
      <c r="T259" s="45"/>
      <c r="U259" s="41"/>
      <c r="V259" s="41"/>
    </row>
    <row r="260" spans="1:22" ht="192" thickBot="1" x14ac:dyDescent="0.3">
      <c r="A260" s="42"/>
      <c r="B260" s="42"/>
      <c r="C260" s="42"/>
      <c r="D260" s="42"/>
      <c r="E260" s="42"/>
      <c r="F260" s="42"/>
      <c r="G260" s="42"/>
      <c r="H260" s="44"/>
      <c r="I260" s="42"/>
      <c r="J260" s="42"/>
      <c r="K260" s="42"/>
      <c r="L260" s="42"/>
      <c r="M260" s="42"/>
      <c r="N260" s="42"/>
      <c r="O260" s="42"/>
      <c r="P260" s="42"/>
      <c r="Q260" s="1" t="s">
        <v>853</v>
      </c>
      <c r="R260" s="1" t="s">
        <v>852</v>
      </c>
      <c r="S260" s="42"/>
      <c r="T260" s="46"/>
      <c r="U260" s="42"/>
      <c r="V260" s="42"/>
    </row>
    <row r="261" spans="1:22" ht="147" thickBot="1" x14ac:dyDescent="0.3">
      <c r="A261" s="47" t="s">
        <v>208</v>
      </c>
      <c r="B261" s="47">
        <v>631</v>
      </c>
      <c r="C261" s="47" t="s">
        <v>96</v>
      </c>
      <c r="D261" s="47" t="s">
        <v>6</v>
      </c>
      <c r="E261" s="47" t="s">
        <v>837</v>
      </c>
      <c r="F261" s="47" t="s">
        <v>4</v>
      </c>
      <c r="G261" s="47"/>
      <c r="H261" s="48" t="s">
        <v>851</v>
      </c>
      <c r="I261" s="47" t="s">
        <v>93</v>
      </c>
      <c r="J261" s="47" t="s">
        <v>202</v>
      </c>
      <c r="K261" s="47"/>
      <c r="L261" s="47">
        <v>0</v>
      </c>
      <c r="M261" s="47" t="s">
        <v>850</v>
      </c>
      <c r="N261" s="47" t="s">
        <v>6</v>
      </c>
      <c r="O261" s="47" t="s">
        <v>844</v>
      </c>
      <c r="P261" s="47" t="s">
        <v>24</v>
      </c>
      <c r="Q261" s="1" t="s">
        <v>849</v>
      </c>
      <c r="R261" s="1" t="s">
        <v>762</v>
      </c>
      <c r="S261" s="47" t="s">
        <v>844</v>
      </c>
      <c r="T261" s="49">
        <v>0</v>
      </c>
      <c r="U261" s="47">
        <v>34</v>
      </c>
      <c r="V261" s="47"/>
    </row>
    <row r="262" spans="1:22" ht="214.5" thickBot="1" x14ac:dyDescent="0.3">
      <c r="A262" s="41"/>
      <c r="B262" s="41"/>
      <c r="C262" s="41"/>
      <c r="D262" s="41"/>
      <c r="E262" s="41"/>
      <c r="F262" s="41"/>
      <c r="G262" s="41"/>
      <c r="H262" s="43"/>
      <c r="I262" s="41"/>
      <c r="J262" s="41"/>
      <c r="K262" s="41"/>
      <c r="L262" s="41"/>
      <c r="M262" s="41"/>
      <c r="N262" s="41"/>
      <c r="O262" s="41"/>
      <c r="P262" s="41"/>
      <c r="Q262" s="1" t="s">
        <v>848</v>
      </c>
      <c r="R262" s="1" t="s">
        <v>180</v>
      </c>
      <c r="S262" s="41"/>
      <c r="T262" s="45"/>
      <c r="U262" s="41"/>
      <c r="V262" s="41"/>
    </row>
    <row r="263" spans="1:22" ht="409.6" thickBot="1" x14ac:dyDescent="0.3">
      <c r="A263" s="41"/>
      <c r="B263" s="41"/>
      <c r="C263" s="41"/>
      <c r="D263" s="41"/>
      <c r="E263" s="41"/>
      <c r="F263" s="41"/>
      <c r="G263" s="41"/>
      <c r="H263" s="43"/>
      <c r="I263" s="41"/>
      <c r="J263" s="41"/>
      <c r="K263" s="41"/>
      <c r="L263" s="41"/>
      <c r="M263" s="41"/>
      <c r="N263" s="41"/>
      <c r="O263" s="41"/>
      <c r="P263" s="41"/>
      <c r="Q263" s="1" t="s">
        <v>843</v>
      </c>
      <c r="R263" s="1" t="s">
        <v>176</v>
      </c>
      <c r="S263" s="41"/>
      <c r="T263" s="45"/>
      <c r="U263" s="41"/>
      <c r="V263" s="41"/>
    </row>
    <row r="264" spans="1:22" ht="315.75" thickBot="1" x14ac:dyDescent="0.3">
      <c r="A264" s="41"/>
      <c r="B264" s="41"/>
      <c r="C264" s="41"/>
      <c r="D264" s="41"/>
      <c r="E264" s="41"/>
      <c r="F264" s="41"/>
      <c r="G264" s="41"/>
      <c r="H264" s="43"/>
      <c r="I264" s="41"/>
      <c r="J264" s="41"/>
      <c r="K264" s="41"/>
      <c r="L264" s="41"/>
      <c r="M264" s="41"/>
      <c r="N264" s="41"/>
      <c r="O264" s="41"/>
      <c r="P264" s="41"/>
      <c r="Q264" s="1" t="s">
        <v>847</v>
      </c>
      <c r="R264" s="1" t="s">
        <v>841</v>
      </c>
      <c r="S264" s="41"/>
      <c r="T264" s="45"/>
      <c r="U264" s="41"/>
      <c r="V264" s="41"/>
    </row>
    <row r="265" spans="1:22" ht="349.5" thickBot="1" x14ac:dyDescent="0.3">
      <c r="A265" s="41"/>
      <c r="B265" s="41"/>
      <c r="C265" s="41"/>
      <c r="D265" s="41"/>
      <c r="E265" s="41"/>
      <c r="F265" s="41"/>
      <c r="G265" s="41"/>
      <c r="H265" s="43"/>
      <c r="I265" s="41"/>
      <c r="J265" s="41"/>
      <c r="K265" s="41"/>
      <c r="L265" s="41"/>
      <c r="M265" s="41"/>
      <c r="N265" s="41"/>
      <c r="O265" s="41"/>
      <c r="P265" s="41"/>
      <c r="Q265" s="1" t="s">
        <v>840</v>
      </c>
      <c r="R265" s="1" t="s">
        <v>272</v>
      </c>
      <c r="S265" s="41"/>
      <c r="T265" s="45"/>
      <c r="U265" s="41"/>
      <c r="V265" s="41"/>
    </row>
    <row r="266" spans="1:22" ht="158.25" thickBot="1" x14ac:dyDescent="0.3">
      <c r="A266" s="41"/>
      <c r="B266" s="41"/>
      <c r="C266" s="41"/>
      <c r="D266" s="41"/>
      <c r="E266" s="41"/>
      <c r="F266" s="41"/>
      <c r="G266" s="41"/>
      <c r="H266" s="43"/>
      <c r="I266" s="41"/>
      <c r="J266" s="41"/>
      <c r="K266" s="41"/>
      <c r="L266" s="41"/>
      <c r="M266" s="41"/>
      <c r="N266" s="41"/>
      <c r="O266" s="41"/>
      <c r="P266" s="41"/>
      <c r="Q266" s="1" t="s">
        <v>846</v>
      </c>
      <c r="R266" s="1" t="s">
        <v>272</v>
      </c>
      <c r="S266" s="41"/>
      <c r="T266" s="45"/>
      <c r="U266" s="41"/>
      <c r="V266" s="41"/>
    </row>
    <row r="267" spans="1:22" ht="203.25" thickBot="1" x14ac:dyDescent="0.3">
      <c r="A267" s="41"/>
      <c r="B267" s="41"/>
      <c r="C267" s="41"/>
      <c r="D267" s="41"/>
      <c r="E267" s="41"/>
      <c r="F267" s="41"/>
      <c r="G267" s="41"/>
      <c r="H267" s="43"/>
      <c r="I267" s="41"/>
      <c r="J267" s="41"/>
      <c r="K267" s="41"/>
      <c r="L267" s="41"/>
      <c r="M267" s="42"/>
      <c r="N267" s="42"/>
      <c r="O267" s="42"/>
      <c r="P267" s="42"/>
      <c r="Q267" s="1" t="s">
        <v>838</v>
      </c>
      <c r="R267" s="1" t="s">
        <v>270</v>
      </c>
      <c r="S267" s="41"/>
      <c r="T267" s="45"/>
      <c r="U267" s="41"/>
      <c r="V267" s="41"/>
    </row>
    <row r="268" spans="1:22" ht="57" thickBot="1" x14ac:dyDescent="0.3">
      <c r="A268" s="41"/>
      <c r="B268" s="41"/>
      <c r="C268" s="41"/>
      <c r="D268" s="41"/>
      <c r="E268" s="41"/>
      <c r="F268" s="41"/>
      <c r="G268" s="41"/>
      <c r="H268" s="43"/>
      <c r="I268" s="41"/>
      <c r="J268" s="41"/>
      <c r="K268" s="41"/>
      <c r="L268" s="41"/>
      <c r="M268" s="47" t="s">
        <v>845</v>
      </c>
      <c r="N268" s="47" t="s">
        <v>6</v>
      </c>
      <c r="O268" s="47" t="s">
        <v>844</v>
      </c>
      <c r="P268" s="47" t="s">
        <v>24</v>
      </c>
      <c r="Q268" s="1" t="s">
        <v>842</v>
      </c>
      <c r="R268" s="1" t="s">
        <v>180</v>
      </c>
      <c r="S268" s="41"/>
      <c r="T268" s="45"/>
      <c r="U268" s="41"/>
      <c r="V268" s="41"/>
    </row>
    <row r="269" spans="1:22" ht="409.6" thickBot="1" x14ac:dyDescent="0.3">
      <c r="A269" s="41"/>
      <c r="B269" s="41"/>
      <c r="C269" s="41"/>
      <c r="D269" s="41"/>
      <c r="E269" s="41"/>
      <c r="F269" s="41"/>
      <c r="G269" s="41"/>
      <c r="H269" s="43"/>
      <c r="I269" s="41"/>
      <c r="J269" s="41"/>
      <c r="K269" s="41"/>
      <c r="L269" s="41"/>
      <c r="M269" s="41"/>
      <c r="N269" s="41"/>
      <c r="O269" s="41"/>
      <c r="P269" s="41"/>
      <c r="Q269" s="1" t="s">
        <v>843</v>
      </c>
      <c r="R269" s="1" t="s">
        <v>176</v>
      </c>
      <c r="S269" s="41"/>
      <c r="T269" s="45"/>
      <c r="U269" s="41"/>
      <c r="V269" s="41"/>
    </row>
    <row r="270" spans="1:22" ht="57" thickBot="1" x14ac:dyDescent="0.3">
      <c r="A270" s="41"/>
      <c r="B270" s="41"/>
      <c r="C270" s="41"/>
      <c r="D270" s="41"/>
      <c r="E270" s="41"/>
      <c r="F270" s="41"/>
      <c r="G270" s="41"/>
      <c r="H270" s="43"/>
      <c r="I270" s="41"/>
      <c r="J270" s="41"/>
      <c r="K270" s="41"/>
      <c r="L270" s="41"/>
      <c r="M270" s="41"/>
      <c r="N270" s="41"/>
      <c r="O270" s="41"/>
      <c r="P270" s="41"/>
      <c r="Q270" s="1" t="s">
        <v>842</v>
      </c>
      <c r="R270" s="1" t="s">
        <v>841</v>
      </c>
      <c r="S270" s="41"/>
      <c r="T270" s="45"/>
      <c r="U270" s="41"/>
      <c r="V270" s="41"/>
    </row>
    <row r="271" spans="1:22" ht="349.5" thickBot="1" x14ac:dyDescent="0.3">
      <c r="A271" s="41"/>
      <c r="B271" s="41"/>
      <c r="C271" s="41"/>
      <c r="D271" s="41"/>
      <c r="E271" s="41"/>
      <c r="F271" s="41"/>
      <c r="G271" s="41"/>
      <c r="H271" s="43"/>
      <c r="I271" s="41"/>
      <c r="J271" s="41"/>
      <c r="K271" s="41"/>
      <c r="L271" s="41"/>
      <c r="M271" s="41"/>
      <c r="N271" s="41"/>
      <c r="O271" s="41"/>
      <c r="P271" s="41"/>
      <c r="Q271" s="1" t="s">
        <v>840</v>
      </c>
      <c r="R271" s="1" t="s">
        <v>272</v>
      </c>
      <c r="S271" s="41"/>
      <c r="T271" s="45"/>
      <c r="U271" s="41"/>
      <c r="V271" s="41"/>
    </row>
    <row r="272" spans="1:22" ht="192" thickBot="1" x14ac:dyDescent="0.3">
      <c r="A272" s="41"/>
      <c r="B272" s="41"/>
      <c r="C272" s="41"/>
      <c r="D272" s="41"/>
      <c r="E272" s="41"/>
      <c r="F272" s="41"/>
      <c r="G272" s="41"/>
      <c r="H272" s="43"/>
      <c r="I272" s="41"/>
      <c r="J272" s="41"/>
      <c r="K272" s="41"/>
      <c r="L272" s="41"/>
      <c r="M272" s="41"/>
      <c r="N272" s="41"/>
      <c r="O272" s="41"/>
      <c r="P272" s="41"/>
      <c r="Q272" s="1" t="s">
        <v>839</v>
      </c>
      <c r="R272" s="1" t="s">
        <v>272</v>
      </c>
      <c r="S272" s="41"/>
      <c r="T272" s="45"/>
      <c r="U272" s="41"/>
      <c r="V272" s="41"/>
    </row>
    <row r="273" spans="1:22" ht="203.25" thickBot="1" x14ac:dyDescent="0.3">
      <c r="A273" s="42"/>
      <c r="B273" s="42"/>
      <c r="C273" s="42"/>
      <c r="D273" s="42"/>
      <c r="E273" s="42"/>
      <c r="F273" s="42"/>
      <c r="G273" s="42"/>
      <c r="H273" s="44"/>
      <c r="I273" s="42"/>
      <c r="J273" s="42"/>
      <c r="K273" s="42"/>
      <c r="L273" s="42"/>
      <c r="M273" s="42"/>
      <c r="N273" s="42"/>
      <c r="O273" s="42"/>
      <c r="P273" s="42"/>
      <c r="Q273" s="1" t="s">
        <v>838</v>
      </c>
      <c r="R273" s="1" t="s">
        <v>270</v>
      </c>
      <c r="S273" s="42"/>
      <c r="T273" s="46"/>
      <c r="U273" s="42"/>
      <c r="V273" s="42"/>
    </row>
    <row r="274" spans="1:22" ht="124.5" thickBot="1" x14ac:dyDescent="0.3">
      <c r="A274" s="47" t="s">
        <v>208</v>
      </c>
      <c r="B274" s="47">
        <v>639</v>
      </c>
      <c r="C274" s="47" t="s">
        <v>96</v>
      </c>
      <c r="D274" s="47" t="s">
        <v>831</v>
      </c>
      <c r="E274" s="47" t="s">
        <v>837</v>
      </c>
      <c r="F274" s="47" t="s">
        <v>4</v>
      </c>
      <c r="G274" s="47"/>
      <c r="H274" s="48" t="s">
        <v>836</v>
      </c>
      <c r="I274" s="47" t="s">
        <v>835</v>
      </c>
      <c r="J274" s="47" t="s">
        <v>202</v>
      </c>
      <c r="K274" s="47"/>
      <c r="L274" s="47">
        <v>0</v>
      </c>
      <c r="M274" s="47" t="s">
        <v>834</v>
      </c>
      <c r="N274" s="47" t="s">
        <v>831</v>
      </c>
      <c r="O274" s="47" t="s">
        <v>17</v>
      </c>
      <c r="P274" s="47" t="s">
        <v>24</v>
      </c>
      <c r="Q274" s="1" t="s">
        <v>833</v>
      </c>
      <c r="R274" s="1" t="s">
        <v>784</v>
      </c>
      <c r="S274" s="47" t="s">
        <v>17</v>
      </c>
      <c r="T274" s="49">
        <v>0</v>
      </c>
      <c r="U274" s="47">
        <v>126</v>
      </c>
      <c r="V274" s="47"/>
    </row>
    <row r="275" spans="1:22" ht="68.25" thickBot="1" x14ac:dyDescent="0.3">
      <c r="A275" s="41"/>
      <c r="B275" s="41"/>
      <c r="C275" s="41"/>
      <c r="D275" s="41"/>
      <c r="E275" s="41"/>
      <c r="F275" s="41"/>
      <c r="G275" s="41"/>
      <c r="H275" s="43"/>
      <c r="I275" s="41"/>
      <c r="J275" s="41"/>
      <c r="K275" s="41"/>
      <c r="L275" s="41"/>
      <c r="M275" s="41"/>
      <c r="N275" s="41"/>
      <c r="O275" s="41"/>
      <c r="P275" s="41"/>
      <c r="Q275" s="1" t="s">
        <v>829</v>
      </c>
      <c r="R275" s="1" t="s">
        <v>782</v>
      </c>
      <c r="S275" s="41"/>
      <c r="T275" s="45"/>
      <c r="U275" s="41"/>
      <c r="V275" s="41"/>
    </row>
    <row r="276" spans="1:22" ht="57" thickBot="1" x14ac:dyDescent="0.3">
      <c r="A276" s="41"/>
      <c r="B276" s="41"/>
      <c r="C276" s="41"/>
      <c r="D276" s="41"/>
      <c r="E276" s="41"/>
      <c r="F276" s="41"/>
      <c r="G276" s="41"/>
      <c r="H276" s="43"/>
      <c r="I276" s="41"/>
      <c r="J276" s="41"/>
      <c r="K276" s="41"/>
      <c r="L276" s="41"/>
      <c r="M276" s="41"/>
      <c r="N276" s="41"/>
      <c r="O276" s="41"/>
      <c r="P276" s="41"/>
      <c r="Q276" s="1" t="s">
        <v>828</v>
      </c>
      <c r="R276" s="1" t="s">
        <v>827</v>
      </c>
      <c r="S276" s="41"/>
      <c r="T276" s="45"/>
      <c r="U276" s="41"/>
      <c r="V276" s="41"/>
    </row>
    <row r="277" spans="1:22" ht="409.6" thickBot="1" x14ac:dyDescent="0.3">
      <c r="A277" s="41"/>
      <c r="B277" s="41"/>
      <c r="C277" s="41"/>
      <c r="D277" s="41"/>
      <c r="E277" s="41"/>
      <c r="F277" s="41"/>
      <c r="G277" s="41"/>
      <c r="H277" s="43"/>
      <c r="I277" s="41"/>
      <c r="J277" s="41"/>
      <c r="K277" s="41"/>
      <c r="L277" s="41"/>
      <c r="M277" s="41"/>
      <c r="N277" s="41"/>
      <c r="O277" s="41"/>
      <c r="P277" s="41"/>
      <c r="Q277" s="1" t="s">
        <v>826</v>
      </c>
      <c r="R277" s="1" t="s">
        <v>176</v>
      </c>
      <c r="S277" s="41"/>
      <c r="T277" s="45"/>
      <c r="U277" s="41"/>
      <c r="V277" s="41"/>
    </row>
    <row r="278" spans="1:22" ht="169.5" thickBot="1" x14ac:dyDescent="0.3">
      <c r="A278" s="41"/>
      <c r="B278" s="41"/>
      <c r="C278" s="41"/>
      <c r="D278" s="41"/>
      <c r="E278" s="41"/>
      <c r="F278" s="41"/>
      <c r="G278" s="41"/>
      <c r="H278" s="43"/>
      <c r="I278" s="41"/>
      <c r="J278" s="41"/>
      <c r="K278" s="41"/>
      <c r="L278" s="41"/>
      <c r="M278" s="41"/>
      <c r="N278" s="41"/>
      <c r="O278" s="41"/>
      <c r="P278" s="41"/>
      <c r="Q278" s="1" t="s">
        <v>825</v>
      </c>
      <c r="R278" s="1" t="s">
        <v>824</v>
      </c>
      <c r="S278" s="41"/>
      <c r="T278" s="45"/>
      <c r="U278" s="41"/>
      <c r="V278" s="41"/>
    </row>
    <row r="279" spans="1:22" ht="409.6" thickBot="1" x14ac:dyDescent="0.3">
      <c r="A279" s="41"/>
      <c r="B279" s="41"/>
      <c r="C279" s="41"/>
      <c r="D279" s="41"/>
      <c r="E279" s="41"/>
      <c r="F279" s="41"/>
      <c r="G279" s="41"/>
      <c r="H279" s="43"/>
      <c r="I279" s="41"/>
      <c r="J279" s="41"/>
      <c r="K279" s="41"/>
      <c r="L279" s="41"/>
      <c r="M279" s="41"/>
      <c r="N279" s="41"/>
      <c r="O279" s="41"/>
      <c r="P279" s="41"/>
      <c r="Q279" s="1" t="s">
        <v>823</v>
      </c>
      <c r="R279" s="1" t="s">
        <v>822</v>
      </c>
      <c r="S279" s="41"/>
      <c r="T279" s="45"/>
      <c r="U279" s="41"/>
      <c r="V279" s="41"/>
    </row>
    <row r="280" spans="1:22" ht="293.25" thickBot="1" x14ac:dyDescent="0.3">
      <c r="A280" s="41"/>
      <c r="B280" s="41"/>
      <c r="C280" s="41"/>
      <c r="D280" s="41"/>
      <c r="E280" s="41"/>
      <c r="F280" s="41"/>
      <c r="G280" s="41"/>
      <c r="H280" s="43"/>
      <c r="I280" s="41"/>
      <c r="J280" s="41"/>
      <c r="K280" s="41"/>
      <c r="L280" s="41"/>
      <c r="M280" s="41"/>
      <c r="N280" s="41"/>
      <c r="O280" s="41"/>
      <c r="P280" s="41"/>
      <c r="Q280" s="1" t="s">
        <v>821</v>
      </c>
      <c r="R280" s="1" t="s">
        <v>771</v>
      </c>
      <c r="S280" s="41"/>
      <c r="T280" s="45"/>
      <c r="U280" s="41"/>
      <c r="V280" s="41"/>
    </row>
    <row r="281" spans="1:22" ht="214.5" thickBot="1" x14ac:dyDescent="0.3">
      <c r="A281" s="41"/>
      <c r="B281" s="41"/>
      <c r="C281" s="41"/>
      <c r="D281" s="41"/>
      <c r="E281" s="41"/>
      <c r="F281" s="41"/>
      <c r="G281" s="41"/>
      <c r="H281" s="43"/>
      <c r="I281" s="41"/>
      <c r="J281" s="41"/>
      <c r="K281" s="41"/>
      <c r="L281" s="41"/>
      <c r="M281" s="42"/>
      <c r="N281" s="42"/>
      <c r="O281" s="42"/>
      <c r="P281" s="42"/>
      <c r="Q281" s="1" t="s">
        <v>820</v>
      </c>
      <c r="R281" s="1" t="s">
        <v>819</v>
      </c>
      <c r="S281" s="41"/>
      <c r="T281" s="45"/>
      <c r="U281" s="41"/>
      <c r="V281" s="41"/>
    </row>
    <row r="282" spans="1:22" ht="45.75" thickBot="1" x14ac:dyDescent="0.3">
      <c r="A282" s="41"/>
      <c r="B282" s="41"/>
      <c r="C282" s="41"/>
      <c r="D282" s="41"/>
      <c r="E282" s="41"/>
      <c r="F282" s="41"/>
      <c r="G282" s="41"/>
      <c r="H282" s="43"/>
      <c r="I282" s="41"/>
      <c r="J282" s="41"/>
      <c r="K282" s="41"/>
      <c r="L282" s="41"/>
      <c r="M282" s="47" t="s">
        <v>832</v>
      </c>
      <c r="N282" s="47" t="s">
        <v>831</v>
      </c>
      <c r="O282" s="47" t="s">
        <v>17</v>
      </c>
      <c r="P282" s="47" t="s">
        <v>24</v>
      </c>
      <c r="Q282" s="1" t="s">
        <v>830</v>
      </c>
      <c r="R282" s="1" t="s">
        <v>784</v>
      </c>
      <c r="S282" s="41"/>
      <c r="T282" s="45"/>
      <c r="U282" s="41"/>
      <c r="V282" s="41"/>
    </row>
    <row r="283" spans="1:22" ht="68.25" thickBot="1" x14ac:dyDescent="0.3">
      <c r="A283" s="41"/>
      <c r="B283" s="41"/>
      <c r="C283" s="41"/>
      <c r="D283" s="41"/>
      <c r="E283" s="41"/>
      <c r="F283" s="41"/>
      <c r="G283" s="41"/>
      <c r="H283" s="43"/>
      <c r="I283" s="41"/>
      <c r="J283" s="41"/>
      <c r="K283" s="41"/>
      <c r="L283" s="41"/>
      <c r="M283" s="41"/>
      <c r="N283" s="41"/>
      <c r="O283" s="41"/>
      <c r="P283" s="41"/>
      <c r="Q283" s="1" t="s">
        <v>829</v>
      </c>
      <c r="R283" s="1" t="s">
        <v>782</v>
      </c>
      <c r="S283" s="41"/>
      <c r="T283" s="45"/>
      <c r="U283" s="41"/>
      <c r="V283" s="41"/>
    </row>
    <row r="284" spans="1:22" ht="57" thickBot="1" x14ac:dyDescent="0.3">
      <c r="A284" s="41"/>
      <c r="B284" s="41"/>
      <c r="C284" s="41"/>
      <c r="D284" s="41"/>
      <c r="E284" s="41"/>
      <c r="F284" s="41"/>
      <c r="G284" s="41"/>
      <c r="H284" s="43"/>
      <c r="I284" s="41"/>
      <c r="J284" s="41"/>
      <c r="K284" s="41"/>
      <c r="L284" s="41"/>
      <c r="M284" s="41"/>
      <c r="N284" s="41"/>
      <c r="O284" s="41"/>
      <c r="P284" s="41"/>
      <c r="Q284" s="1" t="s">
        <v>828</v>
      </c>
      <c r="R284" s="1" t="s">
        <v>827</v>
      </c>
      <c r="S284" s="41"/>
      <c r="T284" s="45"/>
      <c r="U284" s="41"/>
      <c r="V284" s="41"/>
    </row>
    <row r="285" spans="1:22" ht="409.6" thickBot="1" x14ac:dyDescent="0.3">
      <c r="A285" s="41"/>
      <c r="B285" s="41"/>
      <c r="C285" s="41"/>
      <c r="D285" s="41"/>
      <c r="E285" s="41"/>
      <c r="F285" s="41"/>
      <c r="G285" s="41"/>
      <c r="H285" s="43"/>
      <c r="I285" s="41"/>
      <c r="J285" s="41"/>
      <c r="K285" s="41"/>
      <c r="L285" s="41"/>
      <c r="M285" s="41"/>
      <c r="N285" s="41"/>
      <c r="O285" s="41"/>
      <c r="P285" s="41"/>
      <c r="Q285" s="1" t="s">
        <v>826</v>
      </c>
      <c r="R285" s="1" t="s">
        <v>176</v>
      </c>
      <c r="S285" s="41"/>
      <c r="T285" s="45"/>
      <c r="U285" s="41"/>
      <c r="V285" s="41"/>
    </row>
    <row r="286" spans="1:22" ht="169.5" thickBot="1" x14ac:dyDescent="0.3">
      <c r="A286" s="41"/>
      <c r="B286" s="41"/>
      <c r="C286" s="41"/>
      <c r="D286" s="41"/>
      <c r="E286" s="41"/>
      <c r="F286" s="41"/>
      <c r="G286" s="41"/>
      <c r="H286" s="43"/>
      <c r="I286" s="41"/>
      <c r="J286" s="41"/>
      <c r="K286" s="41"/>
      <c r="L286" s="41"/>
      <c r="M286" s="41"/>
      <c r="N286" s="41"/>
      <c r="O286" s="41"/>
      <c r="P286" s="41"/>
      <c r="Q286" s="1" t="s">
        <v>825</v>
      </c>
      <c r="R286" s="1" t="s">
        <v>824</v>
      </c>
      <c r="S286" s="41"/>
      <c r="T286" s="45"/>
      <c r="U286" s="41"/>
      <c r="V286" s="41"/>
    </row>
    <row r="287" spans="1:22" ht="409.6" thickBot="1" x14ac:dyDescent="0.3">
      <c r="A287" s="41"/>
      <c r="B287" s="41"/>
      <c r="C287" s="41"/>
      <c r="D287" s="41"/>
      <c r="E287" s="41"/>
      <c r="F287" s="41"/>
      <c r="G287" s="41"/>
      <c r="H287" s="43"/>
      <c r="I287" s="41"/>
      <c r="J287" s="41"/>
      <c r="K287" s="41"/>
      <c r="L287" s="41"/>
      <c r="M287" s="41"/>
      <c r="N287" s="41"/>
      <c r="O287" s="41"/>
      <c r="P287" s="41"/>
      <c r="Q287" s="1" t="s">
        <v>823</v>
      </c>
      <c r="R287" s="1" t="s">
        <v>822</v>
      </c>
      <c r="S287" s="41"/>
      <c r="T287" s="45"/>
      <c r="U287" s="41"/>
      <c r="V287" s="41"/>
    </row>
    <row r="288" spans="1:22" ht="293.25" thickBot="1" x14ac:dyDescent="0.3">
      <c r="A288" s="41"/>
      <c r="B288" s="41"/>
      <c r="C288" s="41"/>
      <c r="D288" s="41"/>
      <c r="E288" s="41"/>
      <c r="F288" s="41"/>
      <c r="G288" s="41"/>
      <c r="H288" s="43"/>
      <c r="I288" s="41"/>
      <c r="J288" s="41"/>
      <c r="K288" s="41"/>
      <c r="L288" s="41"/>
      <c r="M288" s="41"/>
      <c r="N288" s="41"/>
      <c r="O288" s="41"/>
      <c r="P288" s="41"/>
      <c r="Q288" s="1" t="s">
        <v>821</v>
      </c>
      <c r="R288" s="1" t="s">
        <v>771</v>
      </c>
      <c r="S288" s="41"/>
      <c r="T288" s="45"/>
      <c r="U288" s="41"/>
      <c r="V288" s="41"/>
    </row>
    <row r="289" spans="1:22" ht="214.5" thickBot="1" x14ac:dyDescent="0.3">
      <c r="A289" s="42"/>
      <c r="B289" s="42"/>
      <c r="C289" s="42"/>
      <c r="D289" s="42"/>
      <c r="E289" s="42"/>
      <c r="F289" s="42"/>
      <c r="G289" s="42"/>
      <c r="H289" s="44"/>
      <c r="I289" s="42"/>
      <c r="J289" s="42"/>
      <c r="K289" s="42"/>
      <c r="L289" s="42"/>
      <c r="M289" s="42"/>
      <c r="N289" s="42"/>
      <c r="O289" s="42"/>
      <c r="P289" s="42"/>
      <c r="Q289" s="1" t="s">
        <v>820</v>
      </c>
      <c r="R289" s="1" t="s">
        <v>819</v>
      </c>
      <c r="S289" s="42"/>
      <c r="T289" s="46"/>
      <c r="U289" s="42"/>
      <c r="V289" s="42"/>
    </row>
    <row r="290" spans="1:22" ht="409.6" thickBot="1" x14ac:dyDescent="0.3">
      <c r="A290" s="47" t="s">
        <v>208</v>
      </c>
      <c r="B290" s="47">
        <v>649</v>
      </c>
      <c r="C290" s="47" t="s">
        <v>96</v>
      </c>
      <c r="D290" s="47" t="s">
        <v>98</v>
      </c>
      <c r="E290" s="47" t="s">
        <v>182</v>
      </c>
      <c r="F290" s="47" t="s">
        <v>95</v>
      </c>
      <c r="G290" s="47"/>
      <c r="H290" s="48" t="s">
        <v>818</v>
      </c>
      <c r="I290" s="47" t="s">
        <v>109</v>
      </c>
      <c r="J290" s="47" t="s">
        <v>202</v>
      </c>
      <c r="K290" s="47"/>
      <c r="L290" s="47">
        <v>0</v>
      </c>
      <c r="M290" s="47" t="s">
        <v>817</v>
      </c>
      <c r="N290" s="47" t="s">
        <v>98</v>
      </c>
      <c r="O290" s="47" t="s">
        <v>786</v>
      </c>
      <c r="P290" s="47" t="s">
        <v>24</v>
      </c>
      <c r="Q290" s="1" t="s">
        <v>816</v>
      </c>
      <c r="R290" s="1" t="s">
        <v>762</v>
      </c>
      <c r="S290" s="47" t="s">
        <v>815</v>
      </c>
      <c r="T290" s="49">
        <v>0.5</v>
      </c>
      <c r="U290" s="47">
        <v>-483</v>
      </c>
      <c r="V290" s="47"/>
    </row>
    <row r="291" spans="1:22" ht="409.6" thickBot="1" x14ac:dyDescent="0.3">
      <c r="A291" s="41"/>
      <c r="B291" s="41"/>
      <c r="C291" s="41"/>
      <c r="D291" s="41"/>
      <c r="E291" s="41"/>
      <c r="F291" s="41"/>
      <c r="G291" s="41"/>
      <c r="H291" s="43"/>
      <c r="I291" s="41"/>
      <c r="J291" s="41"/>
      <c r="K291" s="41"/>
      <c r="L291" s="41"/>
      <c r="M291" s="41"/>
      <c r="N291" s="41"/>
      <c r="O291" s="41"/>
      <c r="P291" s="41"/>
      <c r="Q291" s="1" t="s">
        <v>814</v>
      </c>
      <c r="R291" s="1" t="s">
        <v>797</v>
      </c>
      <c r="S291" s="41"/>
      <c r="T291" s="45"/>
      <c r="U291" s="41"/>
      <c r="V291" s="41"/>
    </row>
    <row r="292" spans="1:22" ht="304.5" thickBot="1" x14ac:dyDescent="0.3">
      <c r="A292" s="41"/>
      <c r="B292" s="41"/>
      <c r="C292" s="41"/>
      <c r="D292" s="41"/>
      <c r="E292" s="41"/>
      <c r="F292" s="41"/>
      <c r="G292" s="41"/>
      <c r="H292" s="43"/>
      <c r="I292" s="41"/>
      <c r="J292" s="41"/>
      <c r="K292" s="41"/>
      <c r="L292" s="41"/>
      <c r="M292" s="41"/>
      <c r="N292" s="41"/>
      <c r="O292" s="41"/>
      <c r="P292" s="41"/>
      <c r="Q292" s="1" t="s">
        <v>813</v>
      </c>
      <c r="R292" s="1" t="s">
        <v>178</v>
      </c>
      <c r="S292" s="41"/>
      <c r="T292" s="45"/>
      <c r="U292" s="41"/>
      <c r="V292" s="41"/>
    </row>
    <row r="293" spans="1:22" ht="270.75" thickBot="1" x14ac:dyDescent="0.3">
      <c r="A293" s="41"/>
      <c r="B293" s="41"/>
      <c r="C293" s="41"/>
      <c r="D293" s="41"/>
      <c r="E293" s="41"/>
      <c r="F293" s="41"/>
      <c r="G293" s="41"/>
      <c r="H293" s="43"/>
      <c r="I293" s="41"/>
      <c r="J293" s="41"/>
      <c r="K293" s="41"/>
      <c r="L293" s="41"/>
      <c r="M293" s="41"/>
      <c r="N293" s="41"/>
      <c r="O293" s="41"/>
      <c r="P293" s="41"/>
      <c r="Q293" s="1" t="s">
        <v>812</v>
      </c>
      <c r="R293" s="1" t="s">
        <v>176</v>
      </c>
      <c r="S293" s="41"/>
      <c r="T293" s="45"/>
      <c r="U293" s="41"/>
      <c r="V293" s="41"/>
    </row>
    <row r="294" spans="1:22" ht="349.5" thickBot="1" x14ac:dyDescent="0.3">
      <c r="A294" s="41"/>
      <c r="B294" s="41"/>
      <c r="C294" s="41"/>
      <c r="D294" s="41"/>
      <c r="E294" s="41"/>
      <c r="F294" s="41"/>
      <c r="G294" s="41"/>
      <c r="H294" s="43"/>
      <c r="I294" s="41"/>
      <c r="J294" s="41"/>
      <c r="K294" s="41"/>
      <c r="L294" s="41"/>
      <c r="M294" s="42"/>
      <c r="N294" s="42"/>
      <c r="O294" s="42"/>
      <c r="P294" s="42"/>
      <c r="Q294" s="1" t="s">
        <v>811</v>
      </c>
      <c r="R294" s="1" t="s">
        <v>295</v>
      </c>
      <c r="S294" s="41"/>
      <c r="T294" s="45"/>
      <c r="U294" s="41"/>
      <c r="V294" s="41"/>
    </row>
    <row r="295" spans="1:22" ht="79.5" thickBot="1" x14ac:dyDescent="0.3">
      <c r="A295" s="41"/>
      <c r="B295" s="41"/>
      <c r="C295" s="41"/>
      <c r="D295" s="41"/>
      <c r="E295" s="41"/>
      <c r="F295" s="41"/>
      <c r="G295" s="41"/>
      <c r="H295" s="43"/>
      <c r="I295" s="41"/>
      <c r="J295" s="41"/>
      <c r="K295" s="41"/>
      <c r="L295" s="41"/>
      <c r="M295" s="47" t="s">
        <v>810</v>
      </c>
      <c r="N295" s="47" t="s">
        <v>98</v>
      </c>
      <c r="O295" s="47" t="s">
        <v>786</v>
      </c>
      <c r="P295" s="47" t="s">
        <v>39</v>
      </c>
      <c r="Q295" s="1" t="s">
        <v>809</v>
      </c>
      <c r="R295" s="1" t="s">
        <v>762</v>
      </c>
      <c r="S295" s="41"/>
      <c r="T295" s="45"/>
      <c r="U295" s="41"/>
      <c r="V295" s="41"/>
    </row>
    <row r="296" spans="1:22" ht="102" thickBot="1" x14ac:dyDescent="0.3">
      <c r="A296" s="41"/>
      <c r="B296" s="41"/>
      <c r="C296" s="41"/>
      <c r="D296" s="41"/>
      <c r="E296" s="41"/>
      <c r="F296" s="41"/>
      <c r="G296" s="41"/>
      <c r="H296" s="43"/>
      <c r="I296" s="41"/>
      <c r="J296" s="41"/>
      <c r="K296" s="41"/>
      <c r="L296" s="41"/>
      <c r="M296" s="41"/>
      <c r="N296" s="41"/>
      <c r="O296" s="41"/>
      <c r="P296" s="41"/>
      <c r="Q296" s="1" t="s">
        <v>808</v>
      </c>
      <c r="R296" s="1" t="s">
        <v>807</v>
      </c>
      <c r="S296" s="41"/>
      <c r="T296" s="45"/>
      <c r="U296" s="41"/>
      <c r="V296" s="41"/>
    </row>
    <row r="297" spans="1:22" ht="214.5" thickBot="1" x14ac:dyDescent="0.3">
      <c r="A297" s="41"/>
      <c r="B297" s="41"/>
      <c r="C297" s="41"/>
      <c r="D297" s="41"/>
      <c r="E297" s="41"/>
      <c r="F297" s="41"/>
      <c r="G297" s="41"/>
      <c r="H297" s="43"/>
      <c r="I297" s="41"/>
      <c r="J297" s="41"/>
      <c r="K297" s="41"/>
      <c r="L297" s="41"/>
      <c r="M297" s="41"/>
      <c r="N297" s="41"/>
      <c r="O297" s="41"/>
      <c r="P297" s="41"/>
      <c r="Q297" s="1" t="s">
        <v>806</v>
      </c>
      <c r="R297" s="1" t="s">
        <v>178</v>
      </c>
      <c r="S297" s="41"/>
      <c r="T297" s="45"/>
      <c r="U297" s="41"/>
      <c r="V297" s="41"/>
    </row>
    <row r="298" spans="1:22" ht="68.25" thickBot="1" x14ac:dyDescent="0.3">
      <c r="A298" s="41"/>
      <c r="B298" s="41"/>
      <c r="C298" s="41"/>
      <c r="D298" s="41"/>
      <c r="E298" s="41"/>
      <c r="F298" s="41"/>
      <c r="G298" s="41"/>
      <c r="H298" s="43"/>
      <c r="I298" s="41"/>
      <c r="J298" s="41"/>
      <c r="K298" s="41"/>
      <c r="L298" s="41"/>
      <c r="M298" s="41"/>
      <c r="N298" s="41"/>
      <c r="O298" s="41"/>
      <c r="P298" s="41"/>
      <c r="Q298" s="1" t="s">
        <v>805</v>
      </c>
      <c r="R298" s="1" t="s">
        <v>650</v>
      </c>
      <c r="S298" s="41"/>
      <c r="T298" s="45"/>
      <c r="U298" s="41"/>
      <c r="V298" s="41"/>
    </row>
    <row r="299" spans="1:22" ht="180.75" thickBot="1" x14ac:dyDescent="0.3">
      <c r="A299" s="42"/>
      <c r="B299" s="42"/>
      <c r="C299" s="42"/>
      <c r="D299" s="42"/>
      <c r="E299" s="42"/>
      <c r="F299" s="42"/>
      <c r="G299" s="42"/>
      <c r="H299" s="44"/>
      <c r="I299" s="42"/>
      <c r="J299" s="42"/>
      <c r="K299" s="42"/>
      <c r="L299" s="42"/>
      <c r="M299" s="42"/>
      <c r="N299" s="42"/>
      <c r="O299" s="42"/>
      <c r="P299" s="42"/>
      <c r="Q299" s="1" t="s">
        <v>804</v>
      </c>
      <c r="R299" s="1" t="s">
        <v>176</v>
      </c>
      <c r="S299" s="42"/>
      <c r="T299" s="46"/>
      <c r="U299" s="42"/>
      <c r="V299" s="42"/>
    </row>
    <row r="300" spans="1:22" ht="225.75" thickBot="1" x14ac:dyDescent="0.3">
      <c r="A300" s="47" t="s">
        <v>208</v>
      </c>
      <c r="B300" s="47">
        <v>653</v>
      </c>
      <c r="C300" s="47" t="s">
        <v>96</v>
      </c>
      <c r="D300" s="47" t="s">
        <v>98</v>
      </c>
      <c r="E300" s="47" t="s">
        <v>767</v>
      </c>
      <c r="F300" s="47" t="s">
        <v>95</v>
      </c>
      <c r="G300" s="47"/>
      <c r="H300" s="48" t="s">
        <v>803</v>
      </c>
      <c r="I300" s="47" t="s">
        <v>109</v>
      </c>
      <c r="J300" s="47" t="s">
        <v>202</v>
      </c>
      <c r="K300" s="47"/>
      <c r="L300" s="47">
        <v>0</v>
      </c>
      <c r="M300" s="47" t="s">
        <v>802</v>
      </c>
      <c r="N300" s="47" t="s">
        <v>98</v>
      </c>
      <c r="O300" s="47" t="s">
        <v>786</v>
      </c>
      <c r="P300" s="47" t="s">
        <v>39</v>
      </c>
      <c r="Q300" s="1" t="s">
        <v>801</v>
      </c>
      <c r="R300" s="1" t="s">
        <v>762</v>
      </c>
      <c r="S300" s="47" t="s">
        <v>761</v>
      </c>
      <c r="T300" s="49">
        <v>0.5</v>
      </c>
      <c r="U300" s="47">
        <v>-360</v>
      </c>
      <c r="V300" s="47"/>
    </row>
    <row r="301" spans="1:22" ht="338.25" thickBot="1" x14ac:dyDescent="0.3">
      <c r="A301" s="41"/>
      <c r="B301" s="41"/>
      <c r="C301" s="41"/>
      <c r="D301" s="41"/>
      <c r="E301" s="41"/>
      <c r="F301" s="41"/>
      <c r="G301" s="41"/>
      <c r="H301" s="43"/>
      <c r="I301" s="41"/>
      <c r="J301" s="41"/>
      <c r="K301" s="41"/>
      <c r="L301" s="41"/>
      <c r="M301" s="42"/>
      <c r="N301" s="42"/>
      <c r="O301" s="42"/>
      <c r="P301" s="42"/>
      <c r="Q301" s="1" t="s">
        <v>800</v>
      </c>
      <c r="R301" s="1" t="s">
        <v>797</v>
      </c>
      <c r="S301" s="41"/>
      <c r="T301" s="45"/>
      <c r="U301" s="41"/>
      <c r="V301" s="41"/>
    </row>
    <row r="302" spans="1:22" ht="45.75" thickBot="1" x14ac:dyDescent="0.3">
      <c r="A302" s="41"/>
      <c r="B302" s="41"/>
      <c r="C302" s="41"/>
      <c r="D302" s="41"/>
      <c r="E302" s="41"/>
      <c r="F302" s="41"/>
      <c r="G302" s="41"/>
      <c r="H302" s="43"/>
      <c r="I302" s="41"/>
      <c r="J302" s="41"/>
      <c r="K302" s="41"/>
      <c r="L302" s="41"/>
      <c r="M302" s="47" t="s">
        <v>799</v>
      </c>
      <c r="N302" s="47" t="s">
        <v>98</v>
      </c>
      <c r="O302" s="47" t="s">
        <v>786</v>
      </c>
      <c r="P302" s="47" t="s">
        <v>24</v>
      </c>
      <c r="Q302" s="1" t="s">
        <v>798</v>
      </c>
      <c r="R302" s="1" t="s">
        <v>797</v>
      </c>
      <c r="S302" s="41"/>
      <c r="T302" s="45"/>
      <c r="U302" s="41"/>
      <c r="V302" s="41"/>
    </row>
    <row r="303" spans="1:22" ht="372" thickBot="1" x14ac:dyDescent="0.3">
      <c r="A303" s="41"/>
      <c r="B303" s="41"/>
      <c r="C303" s="41"/>
      <c r="D303" s="41"/>
      <c r="E303" s="41"/>
      <c r="F303" s="41"/>
      <c r="G303" s="41"/>
      <c r="H303" s="43"/>
      <c r="I303" s="41"/>
      <c r="J303" s="41"/>
      <c r="K303" s="41"/>
      <c r="L303" s="41"/>
      <c r="M303" s="41"/>
      <c r="N303" s="41"/>
      <c r="O303" s="41"/>
      <c r="P303" s="41"/>
      <c r="Q303" s="1" t="s">
        <v>796</v>
      </c>
      <c r="R303" s="1" t="s">
        <v>650</v>
      </c>
      <c r="S303" s="41"/>
      <c r="T303" s="45"/>
      <c r="U303" s="41"/>
      <c r="V303" s="41"/>
    </row>
    <row r="304" spans="1:22" ht="304.5" thickBot="1" x14ac:dyDescent="0.3">
      <c r="A304" s="42"/>
      <c r="B304" s="42"/>
      <c r="C304" s="42"/>
      <c r="D304" s="42"/>
      <c r="E304" s="42"/>
      <c r="F304" s="42"/>
      <c r="G304" s="42"/>
      <c r="H304" s="44"/>
      <c r="I304" s="42"/>
      <c r="J304" s="42"/>
      <c r="K304" s="42"/>
      <c r="L304" s="42"/>
      <c r="M304" s="42"/>
      <c r="N304" s="42"/>
      <c r="O304" s="42"/>
      <c r="P304" s="42"/>
      <c r="Q304" s="1" t="s">
        <v>795</v>
      </c>
      <c r="R304" s="1" t="s">
        <v>176</v>
      </c>
      <c r="S304" s="42"/>
      <c r="T304" s="46"/>
      <c r="U304" s="42"/>
      <c r="V304" s="42"/>
    </row>
    <row r="305" spans="1:22" ht="147" thickBot="1" x14ac:dyDescent="0.3">
      <c r="A305" s="47" t="s">
        <v>208</v>
      </c>
      <c r="B305" s="47">
        <v>654</v>
      </c>
      <c r="C305" s="47" t="s">
        <v>96</v>
      </c>
      <c r="D305" s="47" t="s">
        <v>788</v>
      </c>
      <c r="E305" s="47" t="s">
        <v>767</v>
      </c>
      <c r="F305" s="47" t="s">
        <v>95</v>
      </c>
      <c r="G305" s="47"/>
      <c r="H305" s="48" t="s">
        <v>794</v>
      </c>
      <c r="I305" s="47" t="s">
        <v>793</v>
      </c>
      <c r="J305" s="47" t="s">
        <v>202</v>
      </c>
      <c r="K305" s="47"/>
      <c r="L305" s="47">
        <v>0</v>
      </c>
      <c r="M305" s="47" t="s">
        <v>792</v>
      </c>
      <c r="N305" s="47" t="s">
        <v>788</v>
      </c>
      <c r="O305" s="47" t="s">
        <v>786</v>
      </c>
      <c r="P305" s="47" t="s">
        <v>39</v>
      </c>
      <c r="Q305" s="1" t="s">
        <v>791</v>
      </c>
      <c r="R305" s="1" t="s">
        <v>786</v>
      </c>
      <c r="S305" s="47" t="s">
        <v>761</v>
      </c>
      <c r="T305" s="49">
        <v>0.5</v>
      </c>
      <c r="U305" s="47">
        <v>-360</v>
      </c>
      <c r="V305" s="47"/>
    </row>
    <row r="306" spans="1:22" ht="214.5" thickBot="1" x14ac:dyDescent="0.3">
      <c r="A306" s="41"/>
      <c r="B306" s="41"/>
      <c r="C306" s="41"/>
      <c r="D306" s="41"/>
      <c r="E306" s="41"/>
      <c r="F306" s="41"/>
      <c r="G306" s="41"/>
      <c r="H306" s="43"/>
      <c r="I306" s="41"/>
      <c r="J306" s="41"/>
      <c r="K306" s="41"/>
      <c r="L306" s="41"/>
      <c r="M306" s="42"/>
      <c r="N306" s="42"/>
      <c r="O306" s="42"/>
      <c r="P306" s="42"/>
      <c r="Q306" s="1" t="s">
        <v>790</v>
      </c>
      <c r="R306" s="1" t="s">
        <v>784</v>
      </c>
      <c r="S306" s="41"/>
      <c r="T306" s="45"/>
      <c r="U306" s="41"/>
      <c r="V306" s="41"/>
    </row>
    <row r="307" spans="1:22" ht="214.5" thickBot="1" x14ac:dyDescent="0.3">
      <c r="A307" s="41"/>
      <c r="B307" s="41"/>
      <c r="C307" s="41"/>
      <c r="D307" s="41"/>
      <c r="E307" s="41"/>
      <c r="F307" s="41"/>
      <c r="G307" s="41"/>
      <c r="H307" s="43"/>
      <c r="I307" s="41"/>
      <c r="J307" s="41"/>
      <c r="K307" s="41"/>
      <c r="L307" s="41"/>
      <c r="M307" s="47" t="s">
        <v>789</v>
      </c>
      <c r="N307" s="47" t="s">
        <v>788</v>
      </c>
      <c r="O307" s="47" t="s">
        <v>786</v>
      </c>
      <c r="P307" s="47" t="s">
        <v>24</v>
      </c>
      <c r="Q307" s="1" t="s">
        <v>787</v>
      </c>
      <c r="R307" s="1" t="s">
        <v>786</v>
      </c>
      <c r="S307" s="41"/>
      <c r="T307" s="45"/>
      <c r="U307" s="41"/>
      <c r="V307" s="41"/>
    </row>
    <row r="308" spans="1:22" ht="282" thickBot="1" x14ac:dyDescent="0.3">
      <c r="A308" s="41"/>
      <c r="B308" s="41"/>
      <c r="C308" s="41"/>
      <c r="D308" s="41"/>
      <c r="E308" s="41"/>
      <c r="F308" s="41"/>
      <c r="G308" s="41"/>
      <c r="H308" s="43"/>
      <c r="I308" s="41"/>
      <c r="J308" s="41"/>
      <c r="K308" s="41"/>
      <c r="L308" s="41"/>
      <c r="M308" s="41"/>
      <c r="N308" s="41"/>
      <c r="O308" s="41"/>
      <c r="P308" s="41"/>
      <c r="Q308" s="1" t="s">
        <v>785</v>
      </c>
      <c r="R308" s="1" t="s">
        <v>784</v>
      </c>
      <c r="S308" s="41"/>
      <c r="T308" s="45"/>
      <c r="U308" s="41"/>
      <c r="V308" s="41"/>
    </row>
    <row r="309" spans="1:22" ht="102" thickBot="1" x14ac:dyDescent="0.3">
      <c r="A309" s="41"/>
      <c r="B309" s="41"/>
      <c r="C309" s="41"/>
      <c r="D309" s="41"/>
      <c r="E309" s="41"/>
      <c r="F309" s="41"/>
      <c r="G309" s="41"/>
      <c r="H309" s="43"/>
      <c r="I309" s="41"/>
      <c r="J309" s="41"/>
      <c r="K309" s="41"/>
      <c r="L309" s="41"/>
      <c r="M309" s="41"/>
      <c r="N309" s="41"/>
      <c r="O309" s="41"/>
      <c r="P309" s="41"/>
      <c r="Q309" s="1" t="s">
        <v>783</v>
      </c>
      <c r="R309" s="1" t="s">
        <v>782</v>
      </c>
      <c r="S309" s="41"/>
      <c r="T309" s="45"/>
      <c r="U309" s="41"/>
      <c r="V309" s="41"/>
    </row>
    <row r="310" spans="1:22" ht="259.5" thickBot="1" x14ac:dyDescent="0.3">
      <c r="A310" s="41"/>
      <c r="B310" s="41"/>
      <c r="C310" s="41"/>
      <c r="D310" s="41"/>
      <c r="E310" s="41"/>
      <c r="F310" s="41"/>
      <c r="G310" s="41"/>
      <c r="H310" s="43"/>
      <c r="I310" s="41"/>
      <c r="J310" s="41"/>
      <c r="K310" s="41"/>
      <c r="L310" s="41"/>
      <c r="M310" s="41"/>
      <c r="N310" s="41"/>
      <c r="O310" s="41"/>
      <c r="P310" s="41"/>
      <c r="Q310" s="1" t="s">
        <v>781</v>
      </c>
      <c r="R310" s="1" t="s">
        <v>780</v>
      </c>
      <c r="S310" s="41"/>
      <c r="T310" s="45"/>
      <c r="U310" s="41"/>
      <c r="V310" s="41"/>
    </row>
    <row r="311" spans="1:22" ht="315.75" thickBot="1" x14ac:dyDescent="0.3">
      <c r="A311" s="41"/>
      <c r="B311" s="41"/>
      <c r="C311" s="41"/>
      <c r="D311" s="41"/>
      <c r="E311" s="41"/>
      <c r="F311" s="41"/>
      <c r="G311" s="41"/>
      <c r="H311" s="43"/>
      <c r="I311" s="41"/>
      <c r="J311" s="41"/>
      <c r="K311" s="41"/>
      <c r="L311" s="41"/>
      <c r="M311" s="41"/>
      <c r="N311" s="41"/>
      <c r="O311" s="41"/>
      <c r="P311" s="41"/>
      <c r="Q311" s="1" t="s">
        <v>779</v>
      </c>
      <c r="R311" s="1" t="s">
        <v>176</v>
      </c>
      <c r="S311" s="41"/>
      <c r="T311" s="45"/>
      <c r="U311" s="41"/>
      <c r="V311" s="41"/>
    </row>
    <row r="312" spans="1:22" ht="135.75" thickBot="1" x14ac:dyDescent="0.3">
      <c r="A312" s="41"/>
      <c r="B312" s="41"/>
      <c r="C312" s="41"/>
      <c r="D312" s="41"/>
      <c r="E312" s="41"/>
      <c r="F312" s="41"/>
      <c r="G312" s="41"/>
      <c r="H312" s="43"/>
      <c r="I312" s="41"/>
      <c r="J312" s="41"/>
      <c r="K312" s="41"/>
      <c r="L312" s="41"/>
      <c r="M312" s="41"/>
      <c r="N312" s="41"/>
      <c r="O312" s="41"/>
      <c r="P312" s="41"/>
      <c r="Q312" s="1" t="s">
        <v>778</v>
      </c>
      <c r="R312" s="1" t="s">
        <v>777</v>
      </c>
      <c r="S312" s="41"/>
      <c r="T312" s="45"/>
      <c r="U312" s="41"/>
      <c r="V312" s="41"/>
    </row>
    <row r="313" spans="1:22" ht="237" thickBot="1" x14ac:dyDescent="0.3">
      <c r="A313" s="41"/>
      <c r="B313" s="41"/>
      <c r="C313" s="41"/>
      <c r="D313" s="41"/>
      <c r="E313" s="41"/>
      <c r="F313" s="41"/>
      <c r="G313" s="41"/>
      <c r="H313" s="43"/>
      <c r="I313" s="41"/>
      <c r="J313" s="41"/>
      <c r="K313" s="41"/>
      <c r="L313" s="41"/>
      <c r="M313" s="41"/>
      <c r="N313" s="41"/>
      <c r="O313" s="41"/>
      <c r="P313" s="41"/>
      <c r="Q313" s="1" t="s">
        <v>776</v>
      </c>
      <c r="R313" s="1" t="s">
        <v>529</v>
      </c>
      <c r="S313" s="41"/>
      <c r="T313" s="45"/>
      <c r="U313" s="41"/>
      <c r="V313" s="41"/>
    </row>
    <row r="314" spans="1:22" ht="409.6" thickBot="1" x14ac:dyDescent="0.3">
      <c r="A314" s="41"/>
      <c r="B314" s="41"/>
      <c r="C314" s="41"/>
      <c r="D314" s="41"/>
      <c r="E314" s="41"/>
      <c r="F314" s="41"/>
      <c r="G314" s="41"/>
      <c r="H314" s="43"/>
      <c r="I314" s="41"/>
      <c r="J314" s="41"/>
      <c r="K314" s="41"/>
      <c r="L314" s="41"/>
      <c r="M314" s="41"/>
      <c r="N314" s="41"/>
      <c r="O314" s="41"/>
      <c r="P314" s="41"/>
      <c r="Q314" s="1" t="s">
        <v>775</v>
      </c>
      <c r="R314" s="1" t="s">
        <v>773</v>
      </c>
      <c r="S314" s="41"/>
      <c r="T314" s="45"/>
      <c r="U314" s="41"/>
      <c r="V314" s="41"/>
    </row>
    <row r="315" spans="1:22" ht="124.5" thickBot="1" x14ac:dyDescent="0.3">
      <c r="A315" s="41"/>
      <c r="B315" s="41"/>
      <c r="C315" s="41"/>
      <c r="D315" s="41"/>
      <c r="E315" s="41"/>
      <c r="F315" s="41"/>
      <c r="G315" s="41"/>
      <c r="H315" s="43"/>
      <c r="I315" s="41"/>
      <c r="J315" s="41"/>
      <c r="K315" s="41"/>
      <c r="L315" s="41"/>
      <c r="M315" s="41"/>
      <c r="N315" s="41"/>
      <c r="O315" s="41"/>
      <c r="P315" s="41"/>
      <c r="Q315" s="1" t="s">
        <v>774</v>
      </c>
      <c r="R315" s="1" t="s">
        <v>773</v>
      </c>
      <c r="S315" s="41"/>
      <c r="T315" s="45"/>
      <c r="U315" s="41"/>
      <c r="V315" s="41"/>
    </row>
    <row r="316" spans="1:22" ht="409.6" thickBot="1" x14ac:dyDescent="0.3">
      <c r="A316" s="41"/>
      <c r="B316" s="41"/>
      <c r="C316" s="41"/>
      <c r="D316" s="41"/>
      <c r="E316" s="41"/>
      <c r="F316" s="41"/>
      <c r="G316" s="41"/>
      <c r="H316" s="43"/>
      <c r="I316" s="41"/>
      <c r="J316" s="41"/>
      <c r="K316" s="41"/>
      <c r="L316" s="41"/>
      <c r="M316" s="41"/>
      <c r="N316" s="41"/>
      <c r="O316" s="41"/>
      <c r="P316" s="41"/>
      <c r="Q316" s="1" t="s">
        <v>772</v>
      </c>
      <c r="R316" s="1" t="s">
        <v>771</v>
      </c>
      <c r="S316" s="41"/>
      <c r="T316" s="45"/>
      <c r="U316" s="41"/>
      <c r="V316" s="41"/>
    </row>
    <row r="317" spans="1:22" ht="409.6" thickBot="1" x14ac:dyDescent="0.3">
      <c r="A317" s="41"/>
      <c r="B317" s="41"/>
      <c r="C317" s="41"/>
      <c r="D317" s="41"/>
      <c r="E317" s="41"/>
      <c r="F317" s="41"/>
      <c r="G317" s="41"/>
      <c r="H317" s="43"/>
      <c r="I317" s="41"/>
      <c r="J317" s="41"/>
      <c r="K317" s="41"/>
      <c r="L317" s="41"/>
      <c r="M317" s="41"/>
      <c r="N317" s="41"/>
      <c r="O317" s="41"/>
      <c r="P317" s="41"/>
      <c r="Q317" s="1" t="s">
        <v>770</v>
      </c>
      <c r="R317" s="1" t="s">
        <v>543</v>
      </c>
      <c r="S317" s="41"/>
      <c r="T317" s="45"/>
      <c r="U317" s="41"/>
      <c r="V317" s="41"/>
    </row>
    <row r="318" spans="1:22" ht="225.75" thickBot="1" x14ac:dyDescent="0.3">
      <c r="A318" s="42"/>
      <c r="B318" s="42"/>
      <c r="C318" s="42"/>
      <c r="D318" s="42"/>
      <c r="E318" s="42"/>
      <c r="F318" s="42"/>
      <c r="G318" s="42"/>
      <c r="H318" s="44"/>
      <c r="I318" s="42"/>
      <c r="J318" s="42"/>
      <c r="K318" s="42"/>
      <c r="L318" s="42"/>
      <c r="M318" s="42"/>
      <c r="N318" s="42"/>
      <c r="O318" s="42"/>
      <c r="P318" s="42"/>
      <c r="Q318" s="1" t="s">
        <v>769</v>
      </c>
      <c r="R318" s="1" t="s">
        <v>37</v>
      </c>
      <c r="S318" s="42"/>
      <c r="T318" s="46"/>
      <c r="U318" s="42"/>
      <c r="V318" s="42"/>
    </row>
    <row r="319" spans="1:22" ht="169.5" thickBot="1" x14ac:dyDescent="0.3">
      <c r="A319" s="47" t="s">
        <v>208</v>
      </c>
      <c r="B319" s="47">
        <v>655</v>
      </c>
      <c r="C319" s="47" t="s">
        <v>96</v>
      </c>
      <c r="D319" s="47" t="s">
        <v>768</v>
      </c>
      <c r="E319" s="47" t="s">
        <v>767</v>
      </c>
      <c r="F319" s="47" t="s">
        <v>95</v>
      </c>
      <c r="G319" s="47"/>
      <c r="H319" s="48" t="s">
        <v>766</v>
      </c>
      <c r="I319" s="47" t="s">
        <v>280</v>
      </c>
      <c r="J319" s="47" t="s">
        <v>202</v>
      </c>
      <c r="K319" s="47"/>
      <c r="L319" s="47">
        <v>0</v>
      </c>
      <c r="M319" s="47" t="s">
        <v>765</v>
      </c>
      <c r="N319" s="47" t="s">
        <v>279</v>
      </c>
      <c r="O319" s="47" t="s">
        <v>764</v>
      </c>
      <c r="P319" s="47" t="s">
        <v>24</v>
      </c>
      <c r="Q319" s="1" t="s">
        <v>763</v>
      </c>
      <c r="R319" s="1" t="s">
        <v>762</v>
      </c>
      <c r="S319" s="47" t="s">
        <v>761</v>
      </c>
      <c r="T319" s="49">
        <v>0</v>
      </c>
      <c r="U319" s="47">
        <v>-360</v>
      </c>
      <c r="V319" s="47"/>
    </row>
    <row r="320" spans="1:22" ht="158.25" thickBot="1" x14ac:dyDescent="0.3">
      <c r="A320" s="41"/>
      <c r="B320" s="41"/>
      <c r="C320" s="41"/>
      <c r="D320" s="41"/>
      <c r="E320" s="41"/>
      <c r="F320" s="41"/>
      <c r="G320" s="41"/>
      <c r="H320" s="43"/>
      <c r="I320" s="41"/>
      <c r="J320" s="41"/>
      <c r="K320" s="41"/>
      <c r="L320" s="41"/>
      <c r="M320" s="41"/>
      <c r="N320" s="41"/>
      <c r="O320" s="41"/>
      <c r="P320" s="41"/>
      <c r="Q320" s="1" t="s">
        <v>760</v>
      </c>
      <c r="R320" s="1" t="s">
        <v>180</v>
      </c>
      <c r="S320" s="41"/>
      <c r="T320" s="45"/>
      <c r="U320" s="41"/>
      <c r="V320" s="41"/>
    </row>
    <row r="321" spans="1:22" ht="90.75" thickBot="1" x14ac:dyDescent="0.3">
      <c r="A321" s="41"/>
      <c r="B321" s="41"/>
      <c r="C321" s="41"/>
      <c r="D321" s="41"/>
      <c r="E321" s="41"/>
      <c r="F321" s="41"/>
      <c r="G321" s="41"/>
      <c r="H321" s="43"/>
      <c r="I321" s="41"/>
      <c r="J321" s="41"/>
      <c r="K321" s="41"/>
      <c r="L321" s="41"/>
      <c r="M321" s="41"/>
      <c r="N321" s="41"/>
      <c r="O321" s="41"/>
      <c r="P321" s="41"/>
      <c r="Q321" s="1" t="s">
        <v>759</v>
      </c>
      <c r="R321" s="1" t="s">
        <v>670</v>
      </c>
      <c r="S321" s="41"/>
      <c r="T321" s="45"/>
      <c r="U321" s="41"/>
      <c r="V321" s="41"/>
    </row>
    <row r="322" spans="1:22" ht="409.6" thickBot="1" x14ac:dyDescent="0.3">
      <c r="A322" s="41"/>
      <c r="B322" s="41"/>
      <c r="C322" s="41"/>
      <c r="D322" s="41"/>
      <c r="E322" s="41"/>
      <c r="F322" s="41"/>
      <c r="G322" s="41"/>
      <c r="H322" s="43"/>
      <c r="I322" s="41"/>
      <c r="J322" s="41"/>
      <c r="K322" s="41"/>
      <c r="L322" s="41"/>
      <c r="M322" s="41"/>
      <c r="N322" s="41"/>
      <c r="O322" s="41"/>
      <c r="P322" s="41"/>
      <c r="Q322" s="1" t="s">
        <v>750</v>
      </c>
      <c r="R322" s="1" t="s">
        <v>176</v>
      </c>
      <c r="S322" s="41"/>
      <c r="T322" s="45"/>
      <c r="U322" s="41"/>
      <c r="V322" s="41"/>
    </row>
    <row r="323" spans="1:22" ht="293.25" thickBot="1" x14ac:dyDescent="0.3">
      <c r="A323" s="41"/>
      <c r="B323" s="41"/>
      <c r="C323" s="41"/>
      <c r="D323" s="41"/>
      <c r="E323" s="41"/>
      <c r="F323" s="41"/>
      <c r="G323" s="41"/>
      <c r="H323" s="43"/>
      <c r="I323" s="41"/>
      <c r="J323" s="41"/>
      <c r="K323" s="41"/>
      <c r="L323" s="41"/>
      <c r="M323" s="41"/>
      <c r="N323" s="41"/>
      <c r="O323" s="41"/>
      <c r="P323" s="41"/>
      <c r="Q323" s="1" t="s">
        <v>758</v>
      </c>
      <c r="R323" s="1" t="s">
        <v>757</v>
      </c>
      <c r="S323" s="41"/>
      <c r="T323" s="45"/>
      <c r="U323" s="41"/>
      <c r="V323" s="41"/>
    </row>
    <row r="324" spans="1:22" ht="102" thickBot="1" x14ac:dyDescent="0.3">
      <c r="A324" s="41"/>
      <c r="B324" s="41"/>
      <c r="C324" s="41"/>
      <c r="D324" s="41"/>
      <c r="E324" s="41"/>
      <c r="F324" s="41"/>
      <c r="G324" s="41"/>
      <c r="H324" s="43"/>
      <c r="I324" s="41"/>
      <c r="J324" s="41"/>
      <c r="K324" s="41"/>
      <c r="L324" s="41"/>
      <c r="M324" s="42"/>
      <c r="N324" s="42"/>
      <c r="O324" s="42"/>
      <c r="P324" s="42"/>
      <c r="Q324" s="1" t="s">
        <v>756</v>
      </c>
      <c r="R324" s="1" t="s">
        <v>13</v>
      </c>
      <c r="S324" s="41"/>
      <c r="T324" s="45"/>
      <c r="U324" s="41"/>
      <c r="V324" s="41"/>
    </row>
    <row r="325" spans="1:22" ht="45.75" thickBot="1" x14ac:dyDescent="0.3">
      <c r="A325" s="41"/>
      <c r="B325" s="41"/>
      <c r="C325" s="41"/>
      <c r="D325" s="41"/>
      <c r="E325" s="41"/>
      <c r="F325" s="41"/>
      <c r="G325" s="41"/>
      <c r="H325" s="43"/>
      <c r="I325" s="41"/>
      <c r="J325" s="41"/>
      <c r="K325" s="41"/>
      <c r="L325" s="41"/>
      <c r="M325" s="47" t="s">
        <v>755</v>
      </c>
      <c r="N325" s="47" t="s">
        <v>279</v>
      </c>
      <c r="O325" s="47" t="s">
        <v>754</v>
      </c>
      <c r="P325" s="47" t="s">
        <v>24</v>
      </c>
      <c r="Q325" s="1" t="s">
        <v>753</v>
      </c>
      <c r="R325" s="1" t="s">
        <v>180</v>
      </c>
      <c r="S325" s="41"/>
      <c r="T325" s="45"/>
      <c r="U325" s="41"/>
      <c r="V325" s="41"/>
    </row>
    <row r="326" spans="1:22" ht="102" thickBot="1" x14ac:dyDescent="0.3">
      <c r="A326" s="41"/>
      <c r="B326" s="41"/>
      <c r="C326" s="41"/>
      <c r="D326" s="41"/>
      <c r="E326" s="41"/>
      <c r="F326" s="41"/>
      <c r="G326" s="41"/>
      <c r="H326" s="43"/>
      <c r="I326" s="41"/>
      <c r="J326" s="41"/>
      <c r="K326" s="41"/>
      <c r="L326" s="41"/>
      <c r="M326" s="41"/>
      <c r="N326" s="41"/>
      <c r="O326" s="41"/>
      <c r="P326" s="41"/>
      <c r="Q326" s="1" t="s">
        <v>752</v>
      </c>
      <c r="R326" s="1" t="s">
        <v>751</v>
      </c>
      <c r="S326" s="41"/>
      <c r="T326" s="45"/>
      <c r="U326" s="41"/>
      <c r="V326" s="41"/>
    </row>
    <row r="327" spans="1:22" ht="409.6" thickBot="1" x14ac:dyDescent="0.3">
      <c r="A327" s="42"/>
      <c r="B327" s="42"/>
      <c r="C327" s="42"/>
      <c r="D327" s="42"/>
      <c r="E327" s="42"/>
      <c r="F327" s="42"/>
      <c r="G327" s="42"/>
      <c r="H327" s="44"/>
      <c r="I327" s="42"/>
      <c r="J327" s="42"/>
      <c r="K327" s="42"/>
      <c r="L327" s="42"/>
      <c r="M327" s="42"/>
      <c r="N327" s="42"/>
      <c r="O327" s="42"/>
      <c r="P327" s="42"/>
      <c r="Q327" s="1" t="s">
        <v>750</v>
      </c>
      <c r="R327" s="1" t="s">
        <v>176</v>
      </c>
      <c r="S327" s="42"/>
      <c r="T327" s="46"/>
      <c r="U327" s="42"/>
      <c r="V327" s="42"/>
    </row>
    <row r="328" spans="1:22" ht="409.6" thickBot="1" x14ac:dyDescent="0.3">
      <c r="A328" s="47" t="s">
        <v>212</v>
      </c>
      <c r="B328" s="47">
        <v>763</v>
      </c>
      <c r="C328" s="47" t="s">
        <v>96</v>
      </c>
      <c r="D328" s="47" t="s">
        <v>98</v>
      </c>
      <c r="E328" s="47" t="s">
        <v>526</v>
      </c>
      <c r="F328" s="47" t="s">
        <v>95</v>
      </c>
      <c r="G328" s="47"/>
      <c r="H328" s="48" t="s">
        <v>552</v>
      </c>
      <c r="I328" s="47" t="s">
        <v>236</v>
      </c>
      <c r="J328" s="47" t="s">
        <v>235</v>
      </c>
      <c r="K328" s="47"/>
      <c r="L328" s="47">
        <v>0</v>
      </c>
      <c r="M328" s="47" t="s">
        <v>551</v>
      </c>
      <c r="N328" s="47" t="s">
        <v>98</v>
      </c>
      <c r="O328" s="47" t="s">
        <v>534</v>
      </c>
      <c r="P328" s="47" t="s">
        <v>24</v>
      </c>
      <c r="Q328" s="1" t="s">
        <v>550</v>
      </c>
      <c r="R328" s="1" t="s">
        <v>549</v>
      </c>
      <c r="S328" s="47" t="s">
        <v>529</v>
      </c>
      <c r="T328" s="49">
        <v>0.5</v>
      </c>
      <c r="U328" s="47">
        <v>-330</v>
      </c>
      <c r="V328" s="47"/>
    </row>
    <row r="329" spans="1:22" ht="225.75" thickBot="1" x14ac:dyDescent="0.3">
      <c r="A329" s="41"/>
      <c r="B329" s="41"/>
      <c r="C329" s="41"/>
      <c r="D329" s="41"/>
      <c r="E329" s="41"/>
      <c r="F329" s="41"/>
      <c r="G329" s="41"/>
      <c r="H329" s="43"/>
      <c r="I329" s="41"/>
      <c r="J329" s="41"/>
      <c r="K329" s="41"/>
      <c r="L329" s="41"/>
      <c r="M329" s="41"/>
      <c r="N329" s="41"/>
      <c r="O329" s="41"/>
      <c r="P329" s="41"/>
      <c r="Q329" s="1" t="s">
        <v>548</v>
      </c>
      <c r="R329" s="1" t="s">
        <v>547</v>
      </c>
      <c r="S329" s="41"/>
      <c r="T329" s="45"/>
      <c r="U329" s="41"/>
      <c r="V329" s="41"/>
    </row>
    <row r="330" spans="1:22" ht="225.75" thickBot="1" x14ac:dyDescent="0.3">
      <c r="A330" s="41"/>
      <c r="B330" s="41"/>
      <c r="C330" s="41"/>
      <c r="D330" s="41"/>
      <c r="E330" s="41"/>
      <c r="F330" s="41"/>
      <c r="G330" s="41"/>
      <c r="H330" s="43"/>
      <c r="I330" s="41"/>
      <c r="J330" s="41"/>
      <c r="K330" s="41"/>
      <c r="L330" s="41"/>
      <c r="M330" s="42"/>
      <c r="N330" s="42"/>
      <c r="O330" s="42"/>
      <c r="P330" s="42"/>
      <c r="Q330" s="1" t="s">
        <v>546</v>
      </c>
      <c r="R330" s="1" t="s">
        <v>259</v>
      </c>
      <c r="S330" s="41"/>
      <c r="T330" s="45"/>
      <c r="U330" s="41"/>
      <c r="V330" s="41"/>
    </row>
    <row r="331" spans="1:22" ht="409.6" thickBot="1" x14ac:dyDescent="0.3">
      <c r="A331" s="41"/>
      <c r="B331" s="41"/>
      <c r="C331" s="41"/>
      <c r="D331" s="41"/>
      <c r="E331" s="41"/>
      <c r="F331" s="41"/>
      <c r="G331" s="41"/>
      <c r="H331" s="43"/>
      <c r="I331" s="41"/>
      <c r="J331" s="41"/>
      <c r="K331" s="41"/>
      <c r="L331" s="41"/>
      <c r="M331" s="47" t="s">
        <v>545</v>
      </c>
      <c r="N331" s="47" t="s">
        <v>98</v>
      </c>
      <c r="O331" s="47" t="s">
        <v>534</v>
      </c>
      <c r="P331" s="47" t="s">
        <v>350</v>
      </c>
      <c r="Q331" s="1" t="s">
        <v>530</v>
      </c>
      <c r="R331" s="1" t="s">
        <v>318</v>
      </c>
      <c r="S331" s="41"/>
      <c r="T331" s="45"/>
      <c r="U331" s="41"/>
      <c r="V331" s="41"/>
    </row>
    <row r="332" spans="1:22" ht="409.6" thickBot="1" x14ac:dyDescent="0.3">
      <c r="A332" s="41"/>
      <c r="B332" s="41"/>
      <c r="C332" s="41"/>
      <c r="D332" s="41"/>
      <c r="E332" s="41"/>
      <c r="F332" s="41"/>
      <c r="G332" s="41"/>
      <c r="H332" s="43"/>
      <c r="I332" s="41"/>
      <c r="J332" s="41"/>
      <c r="K332" s="41"/>
      <c r="L332" s="41"/>
      <c r="M332" s="41"/>
      <c r="N332" s="41"/>
      <c r="O332" s="41"/>
      <c r="P332" s="41"/>
      <c r="Q332" s="1" t="s">
        <v>544</v>
      </c>
      <c r="R332" s="1" t="s">
        <v>543</v>
      </c>
      <c r="S332" s="41"/>
      <c r="T332" s="45"/>
      <c r="U332" s="41"/>
      <c r="V332" s="41"/>
    </row>
    <row r="333" spans="1:22" ht="102" thickBot="1" x14ac:dyDescent="0.3">
      <c r="A333" s="42"/>
      <c r="B333" s="42"/>
      <c r="C333" s="42"/>
      <c r="D333" s="42"/>
      <c r="E333" s="42"/>
      <c r="F333" s="42"/>
      <c r="G333" s="42"/>
      <c r="H333" s="44"/>
      <c r="I333" s="42"/>
      <c r="J333" s="42"/>
      <c r="K333" s="42"/>
      <c r="L333" s="42"/>
      <c r="M333" s="42"/>
      <c r="N333" s="42"/>
      <c r="O333" s="42"/>
      <c r="P333" s="42"/>
      <c r="Q333" s="1" t="s">
        <v>542</v>
      </c>
      <c r="R333" s="1" t="s">
        <v>541</v>
      </c>
      <c r="S333" s="42"/>
      <c r="T333" s="46"/>
      <c r="U333" s="42"/>
      <c r="V333" s="42"/>
    </row>
    <row r="334" spans="1:22" ht="282" thickBot="1" x14ac:dyDescent="0.3">
      <c r="A334" s="47" t="s">
        <v>212</v>
      </c>
      <c r="B334" s="47">
        <v>765</v>
      </c>
      <c r="C334" s="47" t="s">
        <v>96</v>
      </c>
      <c r="D334" s="47" t="s">
        <v>98</v>
      </c>
      <c r="E334" s="47" t="s">
        <v>526</v>
      </c>
      <c r="F334" s="47" t="s">
        <v>95</v>
      </c>
      <c r="G334" s="47"/>
      <c r="H334" s="48" t="s">
        <v>540</v>
      </c>
      <c r="I334" s="47" t="s">
        <v>109</v>
      </c>
      <c r="J334" s="47" t="s">
        <v>235</v>
      </c>
      <c r="K334" s="47"/>
      <c r="L334" s="47">
        <v>0</v>
      </c>
      <c r="M334" s="1" t="s">
        <v>539</v>
      </c>
      <c r="N334" s="1" t="s">
        <v>98</v>
      </c>
      <c r="O334" s="1" t="s">
        <v>534</v>
      </c>
      <c r="P334" s="1" t="s">
        <v>24</v>
      </c>
      <c r="Q334" s="1" t="s">
        <v>538</v>
      </c>
      <c r="R334" s="1" t="s">
        <v>517</v>
      </c>
      <c r="S334" s="47" t="s">
        <v>529</v>
      </c>
      <c r="T334" s="49">
        <v>0</v>
      </c>
      <c r="U334" s="47">
        <v>-330</v>
      </c>
      <c r="V334" s="47"/>
    </row>
    <row r="335" spans="1:22" ht="409.6" thickBot="1" x14ac:dyDescent="0.3">
      <c r="A335" s="41"/>
      <c r="B335" s="41"/>
      <c r="C335" s="41"/>
      <c r="D335" s="41"/>
      <c r="E335" s="41"/>
      <c r="F335" s="41"/>
      <c r="G335" s="41"/>
      <c r="H335" s="43"/>
      <c r="I335" s="41"/>
      <c r="J335" s="41"/>
      <c r="K335" s="41"/>
      <c r="L335" s="41"/>
      <c r="M335" s="1" t="s">
        <v>537</v>
      </c>
      <c r="N335" s="1" t="s">
        <v>98</v>
      </c>
      <c r="O335" s="1" t="s">
        <v>534</v>
      </c>
      <c r="P335" s="1" t="s">
        <v>24</v>
      </c>
      <c r="Q335" s="1" t="s">
        <v>536</v>
      </c>
      <c r="R335" s="1" t="s">
        <v>517</v>
      </c>
      <c r="S335" s="41"/>
      <c r="T335" s="45"/>
      <c r="U335" s="41"/>
      <c r="V335" s="41"/>
    </row>
    <row r="336" spans="1:22" ht="90.75" thickBot="1" x14ac:dyDescent="0.3">
      <c r="A336" s="42"/>
      <c r="B336" s="42"/>
      <c r="C336" s="42"/>
      <c r="D336" s="42"/>
      <c r="E336" s="42"/>
      <c r="F336" s="42"/>
      <c r="G336" s="42"/>
      <c r="H336" s="44"/>
      <c r="I336" s="42"/>
      <c r="J336" s="42"/>
      <c r="K336" s="42"/>
      <c r="L336" s="42"/>
      <c r="M336" s="1" t="s">
        <v>535</v>
      </c>
      <c r="N336" s="1" t="s">
        <v>98</v>
      </c>
      <c r="O336" s="1" t="s">
        <v>534</v>
      </c>
      <c r="P336" s="1" t="s">
        <v>24</v>
      </c>
      <c r="Q336" s="1" t="s">
        <v>533</v>
      </c>
      <c r="R336" s="1" t="s">
        <v>517</v>
      </c>
      <c r="S336" s="42"/>
      <c r="T336" s="46"/>
      <c r="U336" s="42"/>
      <c r="V336" s="42"/>
    </row>
    <row r="337" spans="1:22" ht="409.6" thickBot="1" x14ac:dyDescent="0.3">
      <c r="A337" s="47" t="s">
        <v>212</v>
      </c>
      <c r="B337" s="47">
        <v>768</v>
      </c>
      <c r="C337" s="47" t="s">
        <v>96</v>
      </c>
      <c r="D337" s="47" t="s">
        <v>98</v>
      </c>
      <c r="E337" s="47" t="s">
        <v>526</v>
      </c>
      <c r="F337" s="47" t="s">
        <v>95</v>
      </c>
      <c r="G337" s="47"/>
      <c r="H337" s="48" t="s">
        <v>532</v>
      </c>
      <c r="I337" s="47" t="s">
        <v>109</v>
      </c>
      <c r="J337" s="47" t="s">
        <v>235</v>
      </c>
      <c r="K337" s="47"/>
      <c r="L337" s="47">
        <v>0</v>
      </c>
      <c r="M337" s="1" t="s">
        <v>531</v>
      </c>
      <c r="N337" s="1" t="s">
        <v>98</v>
      </c>
      <c r="O337" s="1" t="s">
        <v>519</v>
      </c>
      <c r="P337" s="1" t="s">
        <v>24</v>
      </c>
      <c r="Q337" s="1" t="s">
        <v>530</v>
      </c>
      <c r="R337" s="1" t="s">
        <v>318</v>
      </c>
      <c r="S337" s="47" t="s">
        <v>529</v>
      </c>
      <c r="T337" s="49">
        <v>0</v>
      </c>
      <c r="U337" s="47">
        <v>-330</v>
      </c>
      <c r="V337" s="47"/>
    </row>
    <row r="338" spans="1:22" ht="248.25" thickBot="1" x14ac:dyDescent="0.3">
      <c r="A338" s="42"/>
      <c r="B338" s="42"/>
      <c r="C338" s="42"/>
      <c r="D338" s="42"/>
      <c r="E338" s="42"/>
      <c r="F338" s="42"/>
      <c r="G338" s="42"/>
      <c r="H338" s="44"/>
      <c r="I338" s="42"/>
      <c r="J338" s="42"/>
      <c r="K338" s="42"/>
      <c r="L338" s="42"/>
      <c r="M338" s="1" t="s">
        <v>528</v>
      </c>
      <c r="N338" s="1" t="s">
        <v>98</v>
      </c>
      <c r="O338" s="1" t="s">
        <v>519</v>
      </c>
      <c r="P338" s="1" t="s">
        <v>24</v>
      </c>
      <c r="Q338" s="1" t="s">
        <v>527</v>
      </c>
      <c r="R338" s="1" t="s">
        <v>517</v>
      </c>
      <c r="S338" s="42"/>
      <c r="T338" s="46"/>
      <c r="U338" s="42"/>
      <c r="V338" s="42"/>
    </row>
    <row r="339" spans="1:22" ht="158.25" thickBot="1" x14ac:dyDescent="0.3">
      <c r="A339" s="47" t="s">
        <v>212</v>
      </c>
      <c r="B339" s="47">
        <v>769</v>
      </c>
      <c r="C339" s="47" t="s">
        <v>96</v>
      </c>
      <c r="D339" s="47" t="s">
        <v>98</v>
      </c>
      <c r="E339" s="47" t="s">
        <v>526</v>
      </c>
      <c r="F339" s="47" t="s">
        <v>95</v>
      </c>
      <c r="G339" s="47"/>
      <c r="H339" s="48" t="s">
        <v>525</v>
      </c>
      <c r="I339" s="47" t="s">
        <v>109</v>
      </c>
      <c r="J339" s="47" t="s">
        <v>235</v>
      </c>
      <c r="K339" s="47"/>
      <c r="L339" s="47">
        <v>0</v>
      </c>
      <c r="M339" s="1" t="s">
        <v>524</v>
      </c>
      <c r="N339" s="1" t="s">
        <v>98</v>
      </c>
      <c r="O339" s="1" t="s">
        <v>519</v>
      </c>
      <c r="P339" s="1" t="s">
        <v>24</v>
      </c>
      <c r="Q339" s="1" t="s">
        <v>523</v>
      </c>
      <c r="R339" s="1" t="s">
        <v>517</v>
      </c>
      <c r="S339" s="47" t="s">
        <v>322</v>
      </c>
      <c r="T339" s="49">
        <v>0</v>
      </c>
      <c r="U339" s="47">
        <v>-207</v>
      </c>
      <c r="V339" s="47"/>
    </row>
    <row r="340" spans="1:22" ht="315.75" thickBot="1" x14ac:dyDescent="0.3">
      <c r="A340" s="41"/>
      <c r="B340" s="41"/>
      <c r="C340" s="41"/>
      <c r="D340" s="41"/>
      <c r="E340" s="41"/>
      <c r="F340" s="41"/>
      <c r="G340" s="41"/>
      <c r="H340" s="43"/>
      <c r="I340" s="41"/>
      <c r="J340" s="41"/>
      <c r="K340" s="41"/>
      <c r="L340" s="41"/>
      <c r="M340" s="1" t="s">
        <v>522</v>
      </c>
      <c r="N340" s="1" t="s">
        <v>98</v>
      </c>
      <c r="O340" s="1" t="s">
        <v>519</v>
      </c>
      <c r="P340" s="1" t="s">
        <v>24</v>
      </c>
      <c r="Q340" s="1" t="s">
        <v>521</v>
      </c>
      <c r="R340" s="1" t="s">
        <v>517</v>
      </c>
      <c r="S340" s="41"/>
      <c r="T340" s="45"/>
      <c r="U340" s="41"/>
      <c r="V340" s="41"/>
    </row>
    <row r="341" spans="1:22" ht="304.5" thickBot="1" x14ac:dyDescent="0.3">
      <c r="A341" s="42"/>
      <c r="B341" s="42"/>
      <c r="C341" s="42"/>
      <c r="D341" s="42"/>
      <c r="E341" s="42"/>
      <c r="F341" s="42"/>
      <c r="G341" s="42"/>
      <c r="H341" s="44"/>
      <c r="I341" s="42"/>
      <c r="J341" s="42"/>
      <c r="K341" s="42"/>
      <c r="L341" s="42"/>
      <c r="M341" s="1" t="s">
        <v>520</v>
      </c>
      <c r="N341" s="1" t="s">
        <v>98</v>
      </c>
      <c r="O341" s="1" t="s">
        <v>519</v>
      </c>
      <c r="P341" s="1" t="s">
        <v>24</v>
      </c>
      <c r="Q341" s="1" t="s">
        <v>518</v>
      </c>
      <c r="R341" s="1" t="s">
        <v>517</v>
      </c>
      <c r="S341" s="42"/>
      <c r="T341" s="46"/>
      <c r="U341" s="42"/>
      <c r="V341" s="42"/>
    </row>
    <row r="342" spans="1:22" ht="282" thickBot="1" x14ac:dyDescent="0.3">
      <c r="A342" s="47" t="s">
        <v>206</v>
      </c>
      <c r="B342" s="47">
        <v>788</v>
      </c>
      <c r="C342" s="47" t="s">
        <v>96</v>
      </c>
      <c r="D342" s="47" t="s">
        <v>98</v>
      </c>
      <c r="E342" s="47" t="s">
        <v>326</v>
      </c>
      <c r="F342" s="47" t="s">
        <v>95</v>
      </c>
      <c r="G342" s="47"/>
      <c r="H342" s="48" t="s">
        <v>486</v>
      </c>
      <c r="I342" s="47" t="s">
        <v>109</v>
      </c>
      <c r="J342" s="47" t="s">
        <v>235</v>
      </c>
      <c r="K342" s="47"/>
      <c r="L342" s="47">
        <v>0</v>
      </c>
      <c r="M342" s="47" t="s">
        <v>485</v>
      </c>
      <c r="N342" s="47" t="s">
        <v>98</v>
      </c>
      <c r="O342" s="47" t="s">
        <v>328</v>
      </c>
      <c r="P342" s="47" t="s">
        <v>39</v>
      </c>
      <c r="Q342" s="1" t="s">
        <v>484</v>
      </c>
      <c r="R342" s="1" t="s">
        <v>282</v>
      </c>
      <c r="S342" s="47" t="s">
        <v>328</v>
      </c>
      <c r="T342" s="49">
        <v>0.5</v>
      </c>
      <c r="U342" s="47">
        <v>-208</v>
      </c>
      <c r="V342" s="47"/>
    </row>
    <row r="343" spans="1:22" ht="372" thickBot="1" x14ac:dyDescent="0.3">
      <c r="A343" s="41"/>
      <c r="B343" s="41"/>
      <c r="C343" s="41"/>
      <c r="D343" s="41"/>
      <c r="E343" s="41"/>
      <c r="F343" s="41"/>
      <c r="G343" s="41"/>
      <c r="H343" s="43"/>
      <c r="I343" s="41"/>
      <c r="J343" s="41"/>
      <c r="K343" s="41"/>
      <c r="L343" s="41"/>
      <c r="M343" s="41"/>
      <c r="N343" s="41"/>
      <c r="O343" s="41"/>
      <c r="P343" s="41"/>
      <c r="Q343" s="1" t="s">
        <v>483</v>
      </c>
      <c r="R343" s="1" t="s">
        <v>478</v>
      </c>
      <c r="S343" s="41"/>
      <c r="T343" s="45"/>
      <c r="U343" s="41"/>
      <c r="V343" s="41"/>
    </row>
    <row r="344" spans="1:22" ht="282" thickBot="1" x14ac:dyDescent="0.3">
      <c r="A344" s="41"/>
      <c r="B344" s="41"/>
      <c r="C344" s="41"/>
      <c r="D344" s="41"/>
      <c r="E344" s="41"/>
      <c r="F344" s="41"/>
      <c r="G344" s="41"/>
      <c r="H344" s="43"/>
      <c r="I344" s="41"/>
      <c r="J344" s="41"/>
      <c r="K344" s="41"/>
      <c r="L344" s="41"/>
      <c r="M344" s="42"/>
      <c r="N344" s="42"/>
      <c r="O344" s="42"/>
      <c r="P344" s="42"/>
      <c r="Q344" s="1" t="s">
        <v>482</v>
      </c>
      <c r="R344" s="1" t="s">
        <v>478</v>
      </c>
      <c r="S344" s="41"/>
      <c r="T344" s="45"/>
      <c r="U344" s="41"/>
      <c r="V344" s="41"/>
    </row>
    <row r="345" spans="1:22" ht="169.5" thickBot="1" x14ac:dyDescent="0.3">
      <c r="A345" s="41"/>
      <c r="B345" s="41"/>
      <c r="C345" s="41"/>
      <c r="D345" s="41"/>
      <c r="E345" s="41"/>
      <c r="F345" s="41"/>
      <c r="G345" s="41"/>
      <c r="H345" s="43"/>
      <c r="I345" s="41"/>
      <c r="J345" s="41"/>
      <c r="K345" s="41"/>
      <c r="L345" s="41"/>
      <c r="M345" s="47" t="s">
        <v>481</v>
      </c>
      <c r="N345" s="47" t="s">
        <v>98</v>
      </c>
      <c r="O345" s="47" t="s">
        <v>328</v>
      </c>
      <c r="P345" s="47" t="s">
        <v>24</v>
      </c>
      <c r="Q345" s="1" t="s">
        <v>480</v>
      </c>
      <c r="R345" s="1" t="s">
        <v>282</v>
      </c>
      <c r="S345" s="41"/>
      <c r="T345" s="45"/>
      <c r="U345" s="41"/>
      <c r="V345" s="41"/>
    </row>
    <row r="346" spans="1:22" ht="409.6" thickBot="1" x14ac:dyDescent="0.3">
      <c r="A346" s="42"/>
      <c r="B346" s="42"/>
      <c r="C346" s="42"/>
      <c r="D346" s="42"/>
      <c r="E346" s="42"/>
      <c r="F346" s="42"/>
      <c r="G346" s="42"/>
      <c r="H346" s="44"/>
      <c r="I346" s="42"/>
      <c r="J346" s="42"/>
      <c r="K346" s="42"/>
      <c r="L346" s="42"/>
      <c r="M346" s="42"/>
      <c r="N346" s="42"/>
      <c r="O346" s="42"/>
      <c r="P346" s="42"/>
      <c r="Q346" s="1" t="s">
        <v>479</v>
      </c>
      <c r="R346" s="1" t="s">
        <v>478</v>
      </c>
      <c r="S346" s="42"/>
      <c r="T346" s="46"/>
      <c r="U346" s="42"/>
      <c r="V346" s="42"/>
    </row>
    <row r="347" spans="1:22" ht="203.25" thickBot="1" x14ac:dyDescent="0.3">
      <c r="A347" s="47" t="s">
        <v>206</v>
      </c>
      <c r="B347" s="47">
        <v>789</v>
      </c>
      <c r="C347" s="47" t="s">
        <v>96</v>
      </c>
      <c r="D347" s="47" t="s">
        <v>98</v>
      </c>
      <c r="E347" s="47" t="s">
        <v>326</v>
      </c>
      <c r="F347" s="47" t="s">
        <v>95</v>
      </c>
      <c r="G347" s="47"/>
      <c r="H347" s="48" t="s">
        <v>477</v>
      </c>
      <c r="I347" s="47" t="s">
        <v>109</v>
      </c>
      <c r="J347" s="47" t="s">
        <v>235</v>
      </c>
      <c r="K347" s="47"/>
      <c r="L347" s="47">
        <v>0</v>
      </c>
      <c r="M347" s="47" t="s">
        <v>476</v>
      </c>
      <c r="N347" s="47" t="s">
        <v>98</v>
      </c>
      <c r="O347" s="47" t="s">
        <v>328</v>
      </c>
      <c r="P347" s="47" t="s">
        <v>39</v>
      </c>
      <c r="Q347" s="1" t="s">
        <v>475</v>
      </c>
      <c r="R347" s="1" t="s">
        <v>282</v>
      </c>
      <c r="S347" s="47" t="s">
        <v>328</v>
      </c>
      <c r="T347" s="49">
        <v>0.8</v>
      </c>
      <c r="U347" s="47">
        <v>-208</v>
      </c>
      <c r="V347" s="47"/>
    </row>
    <row r="348" spans="1:22" ht="282" thickBot="1" x14ac:dyDescent="0.3">
      <c r="A348" s="41"/>
      <c r="B348" s="41"/>
      <c r="C348" s="41"/>
      <c r="D348" s="41"/>
      <c r="E348" s="41"/>
      <c r="F348" s="41"/>
      <c r="G348" s="41"/>
      <c r="H348" s="43"/>
      <c r="I348" s="41"/>
      <c r="J348" s="41"/>
      <c r="K348" s="41"/>
      <c r="L348" s="41"/>
      <c r="M348" s="42"/>
      <c r="N348" s="42"/>
      <c r="O348" s="42"/>
      <c r="P348" s="42"/>
      <c r="Q348" s="1" t="s">
        <v>426</v>
      </c>
      <c r="R348" s="1" t="s">
        <v>466</v>
      </c>
      <c r="S348" s="41"/>
      <c r="T348" s="45"/>
      <c r="U348" s="41"/>
      <c r="V348" s="41"/>
    </row>
    <row r="349" spans="1:22" ht="158.25" thickBot="1" x14ac:dyDescent="0.3">
      <c r="A349" s="41"/>
      <c r="B349" s="41"/>
      <c r="C349" s="41"/>
      <c r="D349" s="41"/>
      <c r="E349" s="41"/>
      <c r="F349" s="41"/>
      <c r="G349" s="41"/>
      <c r="H349" s="43"/>
      <c r="I349" s="41"/>
      <c r="J349" s="41"/>
      <c r="K349" s="41"/>
      <c r="L349" s="41"/>
      <c r="M349" s="47" t="s">
        <v>474</v>
      </c>
      <c r="N349" s="47" t="s">
        <v>98</v>
      </c>
      <c r="O349" s="47" t="s">
        <v>328</v>
      </c>
      <c r="P349" s="47" t="s">
        <v>39</v>
      </c>
      <c r="Q349" s="1" t="s">
        <v>473</v>
      </c>
      <c r="R349" s="1" t="s">
        <v>282</v>
      </c>
      <c r="S349" s="41"/>
      <c r="T349" s="45"/>
      <c r="U349" s="41"/>
      <c r="V349" s="41"/>
    </row>
    <row r="350" spans="1:22" ht="409.6" thickBot="1" x14ac:dyDescent="0.3">
      <c r="A350" s="41"/>
      <c r="B350" s="41"/>
      <c r="C350" s="41"/>
      <c r="D350" s="41"/>
      <c r="E350" s="41"/>
      <c r="F350" s="41"/>
      <c r="G350" s="41"/>
      <c r="H350" s="43"/>
      <c r="I350" s="41"/>
      <c r="J350" s="41"/>
      <c r="K350" s="41"/>
      <c r="L350" s="41"/>
      <c r="M350" s="42"/>
      <c r="N350" s="42"/>
      <c r="O350" s="42"/>
      <c r="P350" s="42"/>
      <c r="Q350" s="1" t="s">
        <v>472</v>
      </c>
      <c r="R350" s="1" t="s">
        <v>466</v>
      </c>
      <c r="S350" s="41"/>
      <c r="T350" s="45"/>
      <c r="U350" s="41"/>
      <c r="V350" s="41"/>
    </row>
    <row r="351" spans="1:22" ht="135.75" thickBot="1" x14ac:dyDescent="0.3">
      <c r="A351" s="41"/>
      <c r="B351" s="41"/>
      <c r="C351" s="41"/>
      <c r="D351" s="41"/>
      <c r="E351" s="41"/>
      <c r="F351" s="41"/>
      <c r="G351" s="41"/>
      <c r="H351" s="43"/>
      <c r="I351" s="41"/>
      <c r="J351" s="41"/>
      <c r="K351" s="41"/>
      <c r="L351" s="41"/>
      <c r="M351" s="47" t="s">
        <v>471</v>
      </c>
      <c r="N351" s="47" t="s">
        <v>98</v>
      </c>
      <c r="O351" s="47" t="s">
        <v>328</v>
      </c>
      <c r="P351" s="47" t="s">
        <v>39</v>
      </c>
      <c r="Q351" s="1" t="s">
        <v>470</v>
      </c>
      <c r="R351" s="1" t="s">
        <v>282</v>
      </c>
      <c r="S351" s="41"/>
      <c r="T351" s="45"/>
      <c r="U351" s="41"/>
      <c r="V351" s="41"/>
    </row>
    <row r="352" spans="1:22" ht="225.75" thickBot="1" x14ac:dyDescent="0.3">
      <c r="A352" s="41"/>
      <c r="B352" s="41"/>
      <c r="C352" s="41"/>
      <c r="D352" s="41"/>
      <c r="E352" s="41"/>
      <c r="F352" s="41"/>
      <c r="G352" s="41"/>
      <c r="H352" s="43"/>
      <c r="I352" s="41"/>
      <c r="J352" s="41"/>
      <c r="K352" s="41"/>
      <c r="L352" s="41"/>
      <c r="M352" s="42"/>
      <c r="N352" s="42"/>
      <c r="O352" s="42"/>
      <c r="P352" s="42"/>
      <c r="Q352" s="1" t="s">
        <v>422</v>
      </c>
      <c r="R352" s="1" t="s">
        <v>466</v>
      </c>
      <c r="S352" s="41"/>
      <c r="T352" s="45"/>
      <c r="U352" s="41"/>
      <c r="V352" s="41"/>
    </row>
    <row r="353" spans="1:22" ht="409.6" thickBot="1" x14ac:dyDescent="0.3">
      <c r="A353" s="41"/>
      <c r="B353" s="41"/>
      <c r="C353" s="41"/>
      <c r="D353" s="41"/>
      <c r="E353" s="41"/>
      <c r="F353" s="41"/>
      <c r="G353" s="41"/>
      <c r="H353" s="43"/>
      <c r="I353" s="41"/>
      <c r="J353" s="41"/>
      <c r="K353" s="41"/>
      <c r="L353" s="41"/>
      <c r="M353" s="47" t="s">
        <v>469</v>
      </c>
      <c r="N353" s="47" t="s">
        <v>98</v>
      </c>
      <c r="O353" s="47" t="s">
        <v>328</v>
      </c>
      <c r="P353" s="47" t="s">
        <v>39</v>
      </c>
      <c r="Q353" s="1" t="s">
        <v>468</v>
      </c>
      <c r="R353" s="1" t="s">
        <v>282</v>
      </c>
      <c r="S353" s="41"/>
      <c r="T353" s="45"/>
      <c r="U353" s="41"/>
      <c r="V353" s="41"/>
    </row>
    <row r="354" spans="1:22" ht="409.6" thickBot="1" x14ac:dyDescent="0.3">
      <c r="A354" s="41"/>
      <c r="B354" s="41"/>
      <c r="C354" s="41"/>
      <c r="D354" s="41"/>
      <c r="E354" s="41"/>
      <c r="F354" s="41"/>
      <c r="G354" s="41"/>
      <c r="H354" s="43"/>
      <c r="I354" s="41"/>
      <c r="J354" s="41"/>
      <c r="K354" s="41"/>
      <c r="L354" s="41"/>
      <c r="M354" s="42"/>
      <c r="N354" s="42"/>
      <c r="O354" s="42"/>
      <c r="P354" s="42"/>
      <c r="Q354" s="1" t="s">
        <v>467</v>
      </c>
      <c r="R354" s="1" t="s">
        <v>466</v>
      </c>
      <c r="S354" s="41"/>
      <c r="T354" s="45"/>
      <c r="U354" s="41"/>
      <c r="V354" s="41"/>
    </row>
    <row r="355" spans="1:22" ht="327" thickBot="1" x14ac:dyDescent="0.3">
      <c r="A355" s="41"/>
      <c r="B355" s="41"/>
      <c r="C355" s="41"/>
      <c r="D355" s="41"/>
      <c r="E355" s="41"/>
      <c r="F355" s="41"/>
      <c r="G355" s="41"/>
      <c r="H355" s="43"/>
      <c r="I355" s="41"/>
      <c r="J355" s="41"/>
      <c r="K355" s="41"/>
      <c r="L355" s="41"/>
      <c r="M355" s="47" t="s">
        <v>465</v>
      </c>
      <c r="N355" s="47" t="s">
        <v>98</v>
      </c>
      <c r="O355" s="47" t="s">
        <v>328</v>
      </c>
      <c r="P355" s="47" t="s">
        <v>24</v>
      </c>
      <c r="Q355" s="1" t="s">
        <v>464</v>
      </c>
      <c r="R355" s="1" t="s">
        <v>282</v>
      </c>
      <c r="S355" s="41"/>
      <c r="T355" s="45"/>
      <c r="U355" s="41"/>
      <c r="V355" s="41"/>
    </row>
    <row r="356" spans="1:22" ht="409.6" thickBot="1" x14ac:dyDescent="0.3">
      <c r="A356" s="42"/>
      <c r="B356" s="42"/>
      <c r="C356" s="42"/>
      <c r="D356" s="42"/>
      <c r="E356" s="42"/>
      <c r="F356" s="42"/>
      <c r="G356" s="42"/>
      <c r="H356" s="44"/>
      <c r="I356" s="42"/>
      <c r="J356" s="42"/>
      <c r="K356" s="42"/>
      <c r="L356" s="42"/>
      <c r="M356" s="42"/>
      <c r="N356" s="42"/>
      <c r="O356" s="42"/>
      <c r="P356" s="42"/>
      <c r="Q356" s="1" t="s">
        <v>463</v>
      </c>
      <c r="R356" s="1" t="s">
        <v>56</v>
      </c>
      <c r="S356" s="42"/>
      <c r="T356" s="46"/>
      <c r="U356" s="42"/>
      <c r="V356" s="42"/>
    </row>
    <row r="357" spans="1:22" ht="409.6" thickBot="1" x14ac:dyDescent="0.3">
      <c r="A357" s="47" t="s">
        <v>206</v>
      </c>
      <c r="B357" s="47">
        <v>793</v>
      </c>
      <c r="C357" s="47" t="s">
        <v>96</v>
      </c>
      <c r="D357" s="47" t="s">
        <v>98</v>
      </c>
      <c r="E357" s="47" t="s">
        <v>326</v>
      </c>
      <c r="F357" s="47" t="s">
        <v>95</v>
      </c>
      <c r="G357" s="47" t="s">
        <v>453</v>
      </c>
      <c r="H357" s="48" t="s">
        <v>462</v>
      </c>
      <c r="I357" s="47" t="s">
        <v>109</v>
      </c>
      <c r="J357" s="47" t="s">
        <v>235</v>
      </c>
      <c r="K357" s="47"/>
      <c r="L357" s="47">
        <v>0</v>
      </c>
      <c r="M357" s="47" t="s">
        <v>375</v>
      </c>
      <c r="N357" s="47" t="s">
        <v>98</v>
      </c>
      <c r="O357" s="47" t="s">
        <v>297</v>
      </c>
      <c r="P357" s="47" t="s">
        <v>39</v>
      </c>
      <c r="Q357" s="1" t="s">
        <v>451</v>
      </c>
      <c r="R357" s="1" t="s">
        <v>282</v>
      </c>
      <c r="S357" s="47" t="s">
        <v>328</v>
      </c>
      <c r="T357" s="49">
        <v>1</v>
      </c>
      <c r="U357" s="47">
        <v>-208</v>
      </c>
      <c r="V357" s="47"/>
    </row>
    <row r="358" spans="1:22" ht="409.6" thickBot="1" x14ac:dyDescent="0.3">
      <c r="A358" s="41"/>
      <c r="B358" s="41"/>
      <c r="C358" s="41"/>
      <c r="D358" s="41"/>
      <c r="E358" s="41"/>
      <c r="F358" s="41"/>
      <c r="G358" s="41"/>
      <c r="H358" s="43"/>
      <c r="I358" s="41"/>
      <c r="J358" s="41"/>
      <c r="K358" s="41"/>
      <c r="L358" s="41"/>
      <c r="M358" s="42"/>
      <c r="N358" s="42"/>
      <c r="O358" s="42"/>
      <c r="P358" s="42"/>
      <c r="Q358" s="1" t="s">
        <v>461</v>
      </c>
      <c r="R358" s="1" t="s">
        <v>56</v>
      </c>
      <c r="S358" s="41"/>
      <c r="T358" s="45"/>
      <c r="U358" s="41"/>
      <c r="V358" s="41"/>
    </row>
    <row r="359" spans="1:22" ht="409.6" thickBot="1" x14ac:dyDescent="0.3">
      <c r="A359" s="41"/>
      <c r="B359" s="41"/>
      <c r="C359" s="41"/>
      <c r="D359" s="41"/>
      <c r="E359" s="41"/>
      <c r="F359" s="41"/>
      <c r="G359" s="41"/>
      <c r="H359" s="43"/>
      <c r="I359" s="41"/>
      <c r="J359" s="41"/>
      <c r="K359" s="41"/>
      <c r="L359" s="41"/>
      <c r="M359" s="47" t="s">
        <v>372</v>
      </c>
      <c r="N359" s="47" t="s">
        <v>98</v>
      </c>
      <c r="O359" s="47" t="s">
        <v>297</v>
      </c>
      <c r="P359" s="47" t="s">
        <v>39</v>
      </c>
      <c r="Q359" s="1" t="s">
        <v>460</v>
      </c>
      <c r="R359" s="1" t="s">
        <v>282</v>
      </c>
      <c r="S359" s="41"/>
      <c r="T359" s="45"/>
      <c r="U359" s="41"/>
      <c r="V359" s="41"/>
    </row>
    <row r="360" spans="1:22" ht="405.75" thickBot="1" x14ac:dyDescent="0.3">
      <c r="A360" s="41"/>
      <c r="B360" s="41"/>
      <c r="C360" s="41"/>
      <c r="D360" s="41"/>
      <c r="E360" s="41"/>
      <c r="F360" s="41"/>
      <c r="G360" s="41"/>
      <c r="H360" s="43"/>
      <c r="I360" s="41"/>
      <c r="J360" s="41"/>
      <c r="K360" s="41"/>
      <c r="L360" s="41"/>
      <c r="M360" s="42"/>
      <c r="N360" s="42"/>
      <c r="O360" s="42"/>
      <c r="P360" s="42"/>
      <c r="Q360" s="1" t="s">
        <v>370</v>
      </c>
      <c r="R360" s="1" t="s">
        <v>56</v>
      </c>
      <c r="S360" s="41"/>
      <c r="T360" s="45"/>
      <c r="U360" s="41"/>
      <c r="V360" s="41"/>
    </row>
    <row r="361" spans="1:22" ht="409.6" thickBot="1" x14ac:dyDescent="0.3">
      <c r="A361" s="41"/>
      <c r="B361" s="41"/>
      <c r="C361" s="41"/>
      <c r="D361" s="41"/>
      <c r="E361" s="41"/>
      <c r="F361" s="41"/>
      <c r="G361" s="41"/>
      <c r="H361" s="43"/>
      <c r="I361" s="41"/>
      <c r="J361" s="41"/>
      <c r="K361" s="41"/>
      <c r="L361" s="41"/>
      <c r="M361" s="47" t="s">
        <v>369</v>
      </c>
      <c r="N361" s="47" t="s">
        <v>98</v>
      </c>
      <c r="O361" s="47" t="s">
        <v>297</v>
      </c>
      <c r="P361" s="47" t="s">
        <v>39</v>
      </c>
      <c r="Q361" s="1" t="s">
        <v>368</v>
      </c>
      <c r="R361" s="1" t="s">
        <v>282</v>
      </c>
      <c r="S361" s="41"/>
      <c r="T361" s="45"/>
      <c r="U361" s="41"/>
      <c r="V361" s="41"/>
    </row>
    <row r="362" spans="1:22" ht="409.6" thickBot="1" x14ac:dyDescent="0.3">
      <c r="A362" s="41"/>
      <c r="B362" s="41"/>
      <c r="C362" s="41"/>
      <c r="D362" s="41"/>
      <c r="E362" s="41"/>
      <c r="F362" s="41"/>
      <c r="G362" s="41"/>
      <c r="H362" s="43"/>
      <c r="I362" s="41"/>
      <c r="J362" s="41"/>
      <c r="K362" s="41"/>
      <c r="L362" s="41"/>
      <c r="M362" s="42"/>
      <c r="N362" s="42"/>
      <c r="O362" s="42"/>
      <c r="P362" s="42"/>
      <c r="Q362" s="1" t="s">
        <v>367</v>
      </c>
      <c r="R362" s="1" t="s">
        <v>56</v>
      </c>
      <c r="S362" s="41"/>
      <c r="T362" s="45"/>
      <c r="U362" s="41"/>
      <c r="V362" s="41"/>
    </row>
    <row r="363" spans="1:22" ht="248.25" thickBot="1" x14ac:dyDescent="0.3">
      <c r="A363" s="41"/>
      <c r="B363" s="41"/>
      <c r="C363" s="41"/>
      <c r="D363" s="41"/>
      <c r="E363" s="41"/>
      <c r="F363" s="41"/>
      <c r="G363" s="41"/>
      <c r="H363" s="43"/>
      <c r="I363" s="41"/>
      <c r="J363" s="41"/>
      <c r="K363" s="41"/>
      <c r="L363" s="41"/>
      <c r="M363" s="47" t="s">
        <v>459</v>
      </c>
      <c r="N363" s="47" t="s">
        <v>98</v>
      </c>
      <c r="O363" s="47" t="s">
        <v>297</v>
      </c>
      <c r="P363" s="47" t="s">
        <v>39</v>
      </c>
      <c r="Q363" s="1" t="s">
        <v>458</v>
      </c>
      <c r="R363" s="1" t="s">
        <v>282</v>
      </c>
      <c r="S363" s="41"/>
      <c r="T363" s="45"/>
      <c r="U363" s="41"/>
      <c r="V363" s="41"/>
    </row>
    <row r="364" spans="1:22" ht="225.75" thickBot="1" x14ac:dyDescent="0.3">
      <c r="A364" s="41"/>
      <c r="B364" s="41"/>
      <c r="C364" s="41"/>
      <c r="D364" s="41"/>
      <c r="E364" s="41"/>
      <c r="F364" s="41"/>
      <c r="G364" s="41"/>
      <c r="H364" s="43"/>
      <c r="I364" s="41"/>
      <c r="J364" s="41"/>
      <c r="K364" s="41"/>
      <c r="L364" s="41"/>
      <c r="M364" s="42"/>
      <c r="N364" s="42"/>
      <c r="O364" s="42"/>
      <c r="P364" s="42"/>
      <c r="Q364" s="1" t="s">
        <v>457</v>
      </c>
      <c r="R364" s="1" t="s">
        <v>56</v>
      </c>
      <c r="S364" s="41"/>
      <c r="T364" s="45"/>
      <c r="U364" s="41"/>
      <c r="V364" s="41"/>
    </row>
    <row r="365" spans="1:22" ht="338.25" thickBot="1" x14ac:dyDescent="0.3">
      <c r="A365" s="41"/>
      <c r="B365" s="41"/>
      <c r="C365" s="41"/>
      <c r="D365" s="41"/>
      <c r="E365" s="41"/>
      <c r="F365" s="41"/>
      <c r="G365" s="41"/>
      <c r="H365" s="43"/>
      <c r="I365" s="41"/>
      <c r="J365" s="41"/>
      <c r="K365" s="41"/>
      <c r="L365" s="41"/>
      <c r="M365" s="47" t="s">
        <v>456</v>
      </c>
      <c r="N365" s="47" t="s">
        <v>98</v>
      </c>
      <c r="O365" s="47" t="s">
        <v>297</v>
      </c>
      <c r="P365" s="47" t="s">
        <v>39</v>
      </c>
      <c r="Q365" s="1" t="s">
        <v>455</v>
      </c>
      <c r="R365" s="1" t="s">
        <v>282</v>
      </c>
      <c r="S365" s="41"/>
      <c r="T365" s="45"/>
      <c r="U365" s="41"/>
      <c r="V365" s="41"/>
    </row>
    <row r="366" spans="1:22" ht="214.5" thickBot="1" x14ac:dyDescent="0.3">
      <c r="A366" s="42"/>
      <c r="B366" s="42"/>
      <c r="C366" s="42"/>
      <c r="D366" s="42"/>
      <c r="E366" s="42"/>
      <c r="F366" s="42"/>
      <c r="G366" s="42"/>
      <c r="H366" s="44"/>
      <c r="I366" s="42"/>
      <c r="J366" s="42"/>
      <c r="K366" s="42"/>
      <c r="L366" s="42"/>
      <c r="M366" s="42"/>
      <c r="N366" s="42"/>
      <c r="O366" s="42"/>
      <c r="P366" s="42"/>
      <c r="Q366" s="1" t="s">
        <v>454</v>
      </c>
      <c r="R366" s="1" t="s">
        <v>56</v>
      </c>
      <c r="S366" s="42"/>
      <c r="T366" s="46"/>
      <c r="U366" s="42"/>
      <c r="V366" s="42"/>
    </row>
    <row r="367" spans="1:22" ht="409.6" thickBot="1" x14ac:dyDescent="0.3">
      <c r="A367" s="47" t="s">
        <v>206</v>
      </c>
      <c r="B367" s="47">
        <v>795</v>
      </c>
      <c r="C367" s="47" t="s">
        <v>96</v>
      </c>
      <c r="D367" s="47" t="s">
        <v>98</v>
      </c>
      <c r="E367" s="47" t="s">
        <v>326</v>
      </c>
      <c r="F367" s="47" t="s">
        <v>95</v>
      </c>
      <c r="G367" s="47" t="s">
        <v>453</v>
      </c>
      <c r="H367" s="48" t="s">
        <v>452</v>
      </c>
      <c r="I367" s="47" t="s">
        <v>109</v>
      </c>
      <c r="J367" s="47" t="s">
        <v>235</v>
      </c>
      <c r="K367" s="47"/>
      <c r="L367" s="47">
        <v>0</v>
      </c>
      <c r="M367" s="47" t="s">
        <v>375</v>
      </c>
      <c r="N367" s="47" t="s">
        <v>98</v>
      </c>
      <c r="O367" s="47" t="s">
        <v>328</v>
      </c>
      <c r="P367" s="47" t="s">
        <v>39</v>
      </c>
      <c r="Q367" s="1" t="s">
        <v>451</v>
      </c>
      <c r="R367" s="1" t="s">
        <v>267</v>
      </c>
      <c r="S367" s="47" t="s">
        <v>328</v>
      </c>
      <c r="T367" s="49">
        <v>1</v>
      </c>
      <c r="U367" s="47">
        <v>-208</v>
      </c>
      <c r="V367" s="47"/>
    </row>
    <row r="368" spans="1:22" ht="409.6" thickBot="1" x14ac:dyDescent="0.3">
      <c r="A368" s="41"/>
      <c r="B368" s="41"/>
      <c r="C368" s="41"/>
      <c r="D368" s="41"/>
      <c r="E368" s="41"/>
      <c r="F368" s="41"/>
      <c r="G368" s="41"/>
      <c r="H368" s="43"/>
      <c r="I368" s="41"/>
      <c r="J368" s="41"/>
      <c r="K368" s="41"/>
      <c r="L368" s="41"/>
      <c r="M368" s="42"/>
      <c r="N368" s="42"/>
      <c r="O368" s="42"/>
      <c r="P368" s="42"/>
      <c r="Q368" s="1" t="s">
        <v>450</v>
      </c>
      <c r="R368" s="1" t="s">
        <v>56</v>
      </c>
      <c r="S368" s="41"/>
      <c r="T368" s="45"/>
      <c r="U368" s="41"/>
      <c r="V368" s="41"/>
    </row>
    <row r="369" spans="1:22" ht="409.6" thickBot="1" x14ac:dyDescent="0.3">
      <c r="A369" s="41"/>
      <c r="B369" s="41"/>
      <c r="C369" s="41"/>
      <c r="D369" s="41"/>
      <c r="E369" s="41"/>
      <c r="F369" s="41"/>
      <c r="G369" s="41"/>
      <c r="H369" s="43"/>
      <c r="I369" s="41"/>
      <c r="J369" s="41"/>
      <c r="K369" s="41"/>
      <c r="L369" s="41"/>
      <c r="M369" s="47" t="s">
        <v>372</v>
      </c>
      <c r="N369" s="47" t="s">
        <v>98</v>
      </c>
      <c r="O369" s="47" t="s">
        <v>328</v>
      </c>
      <c r="P369" s="47" t="s">
        <v>39</v>
      </c>
      <c r="Q369" s="1" t="s">
        <v>449</v>
      </c>
      <c r="R369" s="1" t="s">
        <v>267</v>
      </c>
      <c r="S369" s="41"/>
      <c r="T369" s="45"/>
      <c r="U369" s="41"/>
      <c r="V369" s="41"/>
    </row>
    <row r="370" spans="1:22" ht="383.25" thickBot="1" x14ac:dyDescent="0.3">
      <c r="A370" s="41"/>
      <c r="B370" s="41"/>
      <c r="C370" s="41"/>
      <c r="D370" s="41"/>
      <c r="E370" s="41"/>
      <c r="F370" s="41"/>
      <c r="G370" s="41"/>
      <c r="H370" s="43"/>
      <c r="I370" s="41"/>
      <c r="J370" s="41"/>
      <c r="K370" s="41"/>
      <c r="L370" s="41"/>
      <c r="M370" s="42"/>
      <c r="N370" s="42"/>
      <c r="O370" s="42"/>
      <c r="P370" s="42"/>
      <c r="Q370" s="1" t="s">
        <v>448</v>
      </c>
      <c r="R370" s="1" t="s">
        <v>56</v>
      </c>
      <c r="S370" s="41"/>
      <c r="T370" s="45"/>
      <c r="U370" s="41"/>
      <c r="V370" s="41"/>
    </row>
    <row r="371" spans="1:22" ht="409.6" thickBot="1" x14ac:dyDescent="0.3">
      <c r="A371" s="41"/>
      <c r="B371" s="41"/>
      <c r="C371" s="41"/>
      <c r="D371" s="41"/>
      <c r="E371" s="41"/>
      <c r="F371" s="41"/>
      <c r="G371" s="41"/>
      <c r="H371" s="43"/>
      <c r="I371" s="41"/>
      <c r="J371" s="41"/>
      <c r="K371" s="41"/>
      <c r="L371" s="41"/>
      <c r="M371" s="47" t="s">
        <v>447</v>
      </c>
      <c r="N371" s="47" t="s">
        <v>98</v>
      </c>
      <c r="O371" s="47" t="s">
        <v>328</v>
      </c>
      <c r="P371" s="47" t="s">
        <v>39</v>
      </c>
      <c r="Q371" s="1" t="s">
        <v>368</v>
      </c>
      <c r="R371" s="1" t="s">
        <v>267</v>
      </c>
      <c r="S371" s="41"/>
      <c r="T371" s="45"/>
      <c r="U371" s="41"/>
      <c r="V371" s="41"/>
    </row>
    <row r="372" spans="1:22" ht="409.6" thickBot="1" x14ac:dyDescent="0.3">
      <c r="A372" s="41"/>
      <c r="B372" s="41"/>
      <c r="C372" s="41"/>
      <c r="D372" s="41"/>
      <c r="E372" s="41"/>
      <c r="F372" s="41"/>
      <c r="G372" s="41"/>
      <c r="H372" s="43"/>
      <c r="I372" s="41"/>
      <c r="J372" s="41"/>
      <c r="K372" s="41"/>
      <c r="L372" s="41"/>
      <c r="M372" s="42"/>
      <c r="N372" s="42"/>
      <c r="O372" s="42"/>
      <c r="P372" s="42"/>
      <c r="Q372" s="1" t="s">
        <v>367</v>
      </c>
      <c r="R372" s="1" t="s">
        <v>56</v>
      </c>
      <c r="S372" s="41"/>
      <c r="T372" s="45"/>
      <c r="U372" s="41"/>
      <c r="V372" s="41"/>
    </row>
    <row r="373" spans="1:22" ht="409.6" thickBot="1" x14ac:dyDescent="0.3">
      <c r="A373" s="41"/>
      <c r="B373" s="41"/>
      <c r="C373" s="41"/>
      <c r="D373" s="41"/>
      <c r="E373" s="41"/>
      <c r="F373" s="41"/>
      <c r="G373" s="41"/>
      <c r="H373" s="43"/>
      <c r="I373" s="41"/>
      <c r="J373" s="41"/>
      <c r="K373" s="41"/>
      <c r="L373" s="41"/>
      <c r="M373" s="47" t="s">
        <v>446</v>
      </c>
      <c r="N373" s="47" t="s">
        <v>98</v>
      </c>
      <c r="O373" s="47" t="s">
        <v>328</v>
      </c>
      <c r="P373" s="47" t="s">
        <v>39</v>
      </c>
      <c r="Q373" s="1" t="s">
        <v>445</v>
      </c>
      <c r="R373" s="1" t="s">
        <v>267</v>
      </c>
      <c r="S373" s="41"/>
      <c r="T373" s="45"/>
      <c r="U373" s="41"/>
      <c r="V373" s="41"/>
    </row>
    <row r="374" spans="1:22" ht="90.75" thickBot="1" x14ac:dyDescent="0.3">
      <c r="A374" s="41"/>
      <c r="B374" s="41"/>
      <c r="C374" s="41"/>
      <c r="D374" s="41"/>
      <c r="E374" s="41"/>
      <c r="F374" s="41"/>
      <c r="G374" s="41"/>
      <c r="H374" s="43"/>
      <c r="I374" s="41"/>
      <c r="J374" s="41"/>
      <c r="K374" s="41"/>
      <c r="L374" s="41"/>
      <c r="M374" s="41"/>
      <c r="N374" s="41"/>
      <c r="O374" s="41"/>
      <c r="P374" s="41"/>
      <c r="Q374" s="1" t="s">
        <v>444</v>
      </c>
      <c r="R374" s="1" t="s">
        <v>443</v>
      </c>
      <c r="S374" s="41"/>
      <c r="T374" s="45"/>
      <c r="U374" s="41"/>
      <c r="V374" s="41"/>
    </row>
    <row r="375" spans="1:22" ht="372" thickBot="1" x14ac:dyDescent="0.3">
      <c r="A375" s="41"/>
      <c r="B375" s="41"/>
      <c r="C375" s="41"/>
      <c r="D375" s="41"/>
      <c r="E375" s="41"/>
      <c r="F375" s="41"/>
      <c r="G375" s="41"/>
      <c r="H375" s="43"/>
      <c r="I375" s="41"/>
      <c r="J375" s="41"/>
      <c r="K375" s="41"/>
      <c r="L375" s="41"/>
      <c r="M375" s="42"/>
      <c r="N375" s="42"/>
      <c r="O375" s="42"/>
      <c r="P375" s="42"/>
      <c r="Q375" s="1" t="s">
        <v>442</v>
      </c>
      <c r="R375" s="1" t="s">
        <v>56</v>
      </c>
      <c r="S375" s="41"/>
      <c r="T375" s="45"/>
      <c r="U375" s="41"/>
      <c r="V375" s="41"/>
    </row>
    <row r="376" spans="1:22" ht="360.75" thickBot="1" x14ac:dyDescent="0.3">
      <c r="A376" s="41"/>
      <c r="B376" s="41"/>
      <c r="C376" s="41"/>
      <c r="D376" s="41"/>
      <c r="E376" s="41"/>
      <c r="F376" s="41"/>
      <c r="G376" s="41"/>
      <c r="H376" s="43"/>
      <c r="I376" s="41"/>
      <c r="J376" s="41"/>
      <c r="K376" s="41"/>
      <c r="L376" s="41"/>
      <c r="M376" s="47" t="s">
        <v>441</v>
      </c>
      <c r="N376" s="47" t="s">
        <v>98</v>
      </c>
      <c r="O376" s="47" t="s">
        <v>328</v>
      </c>
      <c r="P376" s="47" t="s">
        <v>39</v>
      </c>
      <c r="Q376" s="1" t="s">
        <v>346</v>
      </c>
      <c r="R376" s="1" t="s">
        <v>267</v>
      </c>
      <c r="S376" s="41"/>
      <c r="T376" s="45"/>
      <c r="U376" s="41"/>
      <c r="V376" s="41"/>
    </row>
    <row r="377" spans="1:22" ht="192" thickBot="1" x14ac:dyDescent="0.3">
      <c r="A377" s="41"/>
      <c r="B377" s="41"/>
      <c r="C377" s="41"/>
      <c r="D377" s="41"/>
      <c r="E377" s="41"/>
      <c r="F377" s="41"/>
      <c r="G377" s="41"/>
      <c r="H377" s="43"/>
      <c r="I377" s="41"/>
      <c r="J377" s="41"/>
      <c r="K377" s="41"/>
      <c r="L377" s="41"/>
      <c r="M377" s="42"/>
      <c r="N377" s="42"/>
      <c r="O377" s="42"/>
      <c r="P377" s="42"/>
      <c r="Q377" s="1" t="s">
        <v>440</v>
      </c>
      <c r="R377" s="1" t="s">
        <v>56</v>
      </c>
      <c r="S377" s="41"/>
      <c r="T377" s="45"/>
      <c r="U377" s="41"/>
      <c r="V377" s="41"/>
    </row>
    <row r="378" spans="1:22" ht="409.6" thickBot="1" x14ac:dyDescent="0.3">
      <c r="A378" s="41"/>
      <c r="B378" s="41"/>
      <c r="C378" s="41"/>
      <c r="D378" s="41"/>
      <c r="E378" s="41"/>
      <c r="F378" s="41"/>
      <c r="G378" s="41"/>
      <c r="H378" s="43"/>
      <c r="I378" s="41"/>
      <c r="J378" s="41"/>
      <c r="K378" s="41"/>
      <c r="L378" s="41"/>
      <c r="M378" s="47" t="s">
        <v>439</v>
      </c>
      <c r="N378" s="47" t="s">
        <v>98</v>
      </c>
      <c r="O378" s="47" t="s">
        <v>328</v>
      </c>
      <c r="P378" s="47" t="s">
        <v>39</v>
      </c>
      <c r="Q378" s="1" t="s">
        <v>438</v>
      </c>
      <c r="R378" s="1" t="s">
        <v>267</v>
      </c>
      <c r="S378" s="41"/>
      <c r="T378" s="45"/>
      <c r="U378" s="41"/>
      <c r="V378" s="41"/>
    </row>
    <row r="379" spans="1:22" ht="409.6" thickBot="1" x14ac:dyDescent="0.3">
      <c r="A379" s="41"/>
      <c r="B379" s="41"/>
      <c r="C379" s="41"/>
      <c r="D379" s="41"/>
      <c r="E379" s="41"/>
      <c r="F379" s="41"/>
      <c r="G379" s="41"/>
      <c r="H379" s="43"/>
      <c r="I379" s="41"/>
      <c r="J379" s="41"/>
      <c r="K379" s="41"/>
      <c r="L379" s="41"/>
      <c r="M379" s="42"/>
      <c r="N379" s="42"/>
      <c r="O379" s="42"/>
      <c r="P379" s="42"/>
      <c r="Q379" s="1" t="s">
        <v>437</v>
      </c>
      <c r="R379" s="1" t="s">
        <v>56</v>
      </c>
      <c r="S379" s="41"/>
      <c r="T379" s="45"/>
      <c r="U379" s="41"/>
      <c r="V379" s="41"/>
    </row>
    <row r="380" spans="1:22" ht="237" thickBot="1" x14ac:dyDescent="0.3">
      <c r="A380" s="41"/>
      <c r="B380" s="41"/>
      <c r="C380" s="41"/>
      <c r="D380" s="41"/>
      <c r="E380" s="41"/>
      <c r="F380" s="41"/>
      <c r="G380" s="41"/>
      <c r="H380" s="43"/>
      <c r="I380" s="41"/>
      <c r="J380" s="41"/>
      <c r="K380" s="41"/>
      <c r="L380" s="41"/>
      <c r="M380" s="47" t="s">
        <v>436</v>
      </c>
      <c r="N380" s="47" t="s">
        <v>98</v>
      </c>
      <c r="O380" s="47" t="s">
        <v>328</v>
      </c>
      <c r="P380" s="47" t="s">
        <v>39</v>
      </c>
      <c r="Q380" s="1" t="s">
        <v>435</v>
      </c>
      <c r="R380" s="1" t="s">
        <v>267</v>
      </c>
      <c r="S380" s="41"/>
      <c r="T380" s="45"/>
      <c r="U380" s="41"/>
      <c r="V380" s="41"/>
    </row>
    <row r="381" spans="1:22" ht="409.6" thickBot="1" x14ac:dyDescent="0.3">
      <c r="A381" s="41"/>
      <c r="B381" s="41"/>
      <c r="C381" s="41"/>
      <c r="D381" s="41"/>
      <c r="E381" s="41"/>
      <c r="F381" s="41"/>
      <c r="G381" s="41"/>
      <c r="H381" s="43"/>
      <c r="I381" s="41"/>
      <c r="J381" s="41"/>
      <c r="K381" s="41"/>
      <c r="L381" s="41"/>
      <c r="M381" s="41"/>
      <c r="N381" s="41"/>
      <c r="O381" s="41"/>
      <c r="P381" s="41"/>
      <c r="Q381" s="1" t="s">
        <v>434</v>
      </c>
      <c r="R381" s="1" t="s">
        <v>56</v>
      </c>
      <c r="S381" s="41"/>
      <c r="T381" s="45"/>
      <c r="U381" s="41"/>
      <c r="V381" s="41"/>
    </row>
    <row r="382" spans="1:22" ht="192" thickBot="1" x14ac:dyDescent="0.3">
      <c r="A382" s="42"/>
      <c r="B382" s="42"/>
      <c r="C382" s="42"/>
      <c r="D382" s="42"/>
      <c r="E382" s="42"/>
      <c r="F382" s="42"/>
      <c r="G382" s="42"/>
      <c r="H382" s="44"/>
      <c r="I382" s="42"/>
      <c r="J382" s="42"/>
      <c r="K382" s="42"/>
      <c r="L382" s="42"/>
      <c r="M382" s="42"/>
      <c r="N382" s="42"/>
      <c r="O382" s="42"/>
      <c r="P382" s="42"/>
      <c r="Q382" s="1" t="s">
        <v>433</v>
      </c>
      <c r="R382" s="1" t="s">
        <v>56</v>
      </c>
      <c r="S382" s="42"/>
      <c r="T382" s="46"/>
      <c r="U382" s="42"/>
      <c r="V382" s="42"/>
    </row>
    <row r="383" spans="1:22" ht="180.75" thickBot="1" x14ac:dyDescent="0.3">
      <c r="A383" s="47" t="s">
        <v>206</v>
      </c>
      <c r="B383" s="47">
        <v>796</v>
      </c>
      <c r="C383" s="47" t="s">
        <v>96</v>
      </c>
      <c r="D383" s="47" t="s">
        <v>98</v>
      </c>
      <c r="E383" s="47" t="s">
        <v>326</v>
      </c>
      <c r="F383" s="47" t="s">
        <v>95</v>
      </c>
      <c r="G383" s="47"/>
      <c r="H383" s="48" t="s">
        <v>432</v>
      </c>
      <c r="I383" s="47" t="s">
        <v>109</v>
      </c>
      <c r="J383" s="47" t="s">
        <v>235</v>
      </c>
      <c r="K383" s="47"/>
      <c r="L383" s="47">
        <v>0</v>
      </c>
      <c r="M383" s="47" t="s">
        <v>431</v>
      </c>
      <c r="N383" s="47" t="s">
        <v>98</v>
      </c>
      <c r="O383" s="47" t="s">
        <v>160</v>
      </c>
      <c r="P383" s="47" t="s">
        <v>39</v>
      </c>
      <c r="Q383" s="1" t="s">
        <v>430</v>
      </c>
      <c r="R383" s="1" t="s">
        <v>160</v>
      </c>
      <c r="S383" s="47" t="s">
        <v>328</v>
      </c>
      <c r="T383" s="50">
        <v>0.875</v>
      </c>
      <c r="U383" s="47">
        <v>-208</v>
      </c>
      <c r="V383" s="47"/>
    </row>
    <row r="384" spans="1:22" ht="349.5" thickBot="1" x14ac:dyDescent="0.3">
      <c r="A384" s="41"/>
      <c r="B384" s="41"/>
      <c r="C384" s="41"/>
      <c r="D384" s="41"/>
      <c r="E384" s="41"/>
      <c r="F384" s="41"/>
      <c r="G384" s="41"/>
      <c r="H384" s="43"/>
      <c r="I384" s="41"/>
      <c r="J384" s="41"/>
      <c r="K384" s="41"/>
      <c r="L384" s="41"/>
      <c r="M384" s="42"/>
      <c r="N384" s="42"/>
      <c r="O384" s="42"/>
      <c r="P384" s="42"/>
      <c r="Q384" s="1" t="s">
        <v>429</v>
      </c>
      <c r="R384" s="1" t="s">
        <v>56</v>
      </c>
      <c r="S384" s="41"/>
      <c r="T384" s="51"/>
      <c r="U384" s="41"/>
      <c r="V384" s="41"/>
    </row>
    <row r="385" spans="1:22" ht="147" thickBot="1" x14ac:dyDescent="0.3">
      <c r="A385" s="41"/>
      <c r="B385" s="41"/>
      <c r="C385" s="41"/>
      <c r="D385" s="41"/>
      <c r="E385" s="41"/>
      <c r="F385" s="41"/>
      <c r="G385" s="41"/>
      <c r="H385" s="43"/>
      <c r="I385" s="41"/>
      <c r="J385" s="41"/>
      <c r="K385" s="41"/>
      <c r="L385" s="41"/>
      <c r="M385" s="47" t="s">
        <v>428</v>
      </c>
      <c r="N385" s="47" t="s">
        <v>98</v>
      </c>
      <c r="O385" s="47" t="s">
        <v>160</v>
      </c>
      <c r="P385" s="47" t="s">
        <v>39</v>
      </c>
      <c r="Q385" s="1" t="s">
        <v>427</v>
      </c>
      <c r="R385" s="1" t="s">
        <v>160</v>
      </c>
      <c r="S385" s="41"/>
      <c r="T385" s="51"/>
      <c r="U385" s="41"/>
      <c r="V385" s="41"/>
    </row>
    <row r="386" spans="1:22" ht="282" thickBot="1" x14ac:dyDescent="0.3">
      <c r="A386" s="41"/>
      <c r="B386" s="41"/>
      <c r="C386" s="41"/>
      <c r="D386" s="41"/>
      <c r="E386" s="41"/>
      <c r="F386" s="41"/>
      <c r="G386" s="41"/>
      <c r="H386" s="43"/>
      <c r="I386" s="41"/>
      <c r="J386" s="41"/>
      <c r="K386" s="41"/>
      <c r="L386" s="41"/>
      <c r="M386" s="41"/>
      <c r="N386" s="41"/>
      <c r="O386" s="41"/>
      <c r="P386" s="41"/>
      <c r="Q386" s="1" t="s">
        <v>426</v>
      </c>
      <c r="R386" s="1" t="s">
        <v>56</v>
      </c>
      <c r="S386" s="41"/>
      <c r="T386" s="51"/>
      <c r="U386" s="41"/>
      <c r="V386" s="41"/>
    </row>
    <row r="387" spans="1:22" ht="409.6" thickBot="1" x14ac:dyDescent="0.3">
      <c r="A387" s="41"/>
      <c r="B387" s="41"/>
      <c r="C387" s="41"/>
      <c r="D387" s="41"/>
      <c r="E387" s="41"/>
      <c r="F387" s="41"/>
      <c r="G387" s="41"/>
      <c r="H387" s="43"/>
      <c r="I387" s="41"/>
      <c r="J387" s="41"/>
      <c r="K387" s="41"/>
      <c r="L387" s="41"/>
      <c r="M387" s="42"/>
      <c r="N387" s="42"/>
      <c r="O387" s="42"/>
      <c r="P387" s="42"/>
      <c r="Q387" s="1" t="s">
        <v>425</v>
      </c>
      <c r="R387" s="1" t="s">
        <v>56</v>
      </c>
      <c r="S387" s="41"/>
      <c r="T387" s="51"/>
      <c r="U387" s="41"/>
      <c r="V387" s="41"/>
    </row>
    <row r="388" spans="1:22" ht="180.75" thickBot="1" x14ac:dyDescent="0.3">
      <c r="A388" s="41"/>
      <c r="B388" s="41"/>
      <c r="C388" s="41"/>
      <c r="D388" s="41"/>
      <c r="E388" s="41"/>
      <c r="F388" s="41"/>
      <c r="G388" s="41"/>
      <c r="H388" s="43"/>
      <c r="I388" s="41"/>
      <c r="J388" s="41"/>
      <c r="K388" s="41"/>
      <c r="L388" s="41"/>
      <c r="M388" s="47" t="s">
        <v>424</v>
      </c>
      <c r="N388" s="47" t="s">
        <v>98</v>
      </c>
      <c r="O388" s="47" t="s">
        <v>160</v>
      </c>
      <c r="P388" s="47" t="s">
        <v>39</v>
      </c>
      <c r="Q388" s="1" t="s">
        <v>423</v>
      </c>
      <c r="R388" s="1" t="s">
        <v>160</v>
      </c>
      <c r="S388" s="41"/>
      <c r="T388" s="51"/>
      <c r="U388" s="41"/>
      <c r="V388" s="41"/>
    </row>
    <row r="389" spans="1:22" ht="225.75" thickBot="1" x14ac:dyDescent="0.3">
      <c r="A389" s="41"/>
      <c r="B389" s="41"/>
      <c r="C389" s="41"/>
      <c r="D389" s="41"/>
      <c r="E389" s="41"/>
      <c r="F389" s="41"/>
      <c r="G389" s="41"/>
      <c r="H389" s="43"/>
      <c r="I389" s="41"/>
      <c r="J389" s="41"/>
      <c r="K389" s="41"/>
      <c r="L389" s="41"/>
      <c r="M389" s="42"/>
      <c r="N389" s="42"/>
      <c r="O389" s="42"/>
      <c r="P389" s="42"/>
      <c r="Q389" s="1" t="s">
        <v>422</v>
      </c>
      <c r="R389" s="1" t="s">
        <v>56</v>
      </c>
      <c r="S389" s="41"/>
      <c r="T389" s="51"/>
      <c r="U389" s="41"/>
      <c r="V389" s="41"/>
    </row>
    <row r="390" spans="1:22" ht="113.25" thickBot="1" x14ac:dyDescent="0.3">
      <c r="A390" s="41"/>
      <c r="B390" s="41"/>
      <c r="C390" s="41"/>
      <c r="D390" s="41"/>
      <c r="E390" s="41"/>
      <c r="F390" s="41"/>
      <c r="G390" s="41"/>
      <c r="H390" s="43"/>
      <c r="I390" s="41"/>
      <c r="J390" s="41"/>
      <c r="K390" s="41"/>
      <c r="L390" s="41"/>
      <c r="M390" s="47" t="s">
        <v>421</v>
      </c>
      <c r="N390" s="47" t="s">
        <v>98</v>
      </c>
      <c r="O390" s="47" t="s">
        <v>160</v>
      </c>
      <c r="P390" s="47" t="s">
        <v>39</v>
      </c>
      <c r="Q390" s="1" t="s">
        <v>420</v>
      </c>
      <c r="R390" s="1" t="s">
        <v>160</v>
      </c>
      <c r="S390" s="41"/>
      <c r="T390" s="51"/>
      <c r="U390" s="41"/>
      <c r="V390" s="41"/>
    </row>
    <row r="391" spans="1:22" ht="327" thickBot="1" x14ac:dyDescent="0.3">
      <c r="A391" s="41"/>
      <c r="B391" s="41"/>
      <c r="C391" s="41"/>
      <c r="D391" s="41"/>
      <c r="E391" s="41"/>
      <c r="F391" s="41"/>
      <c r="G391" s="41"/>
      <c r="H391" s="43"/>
      <c r="I391" s="41"/>
      <c r="J391" s="41"/>
      <c r="K391" s="41"/>
      <c r="L391" s="41"/>
      <c r="M391" s="42"/>
      <c r="N391" s="42"/>
      <c r="O391" s="42"/>
      <c r="P391" s="42"/>
      <c r="Q391" s="1" t="s">
        <v>419</v>
      </c>
      <c r="R391" s="1" t="s">
        <v>56</v>
      </c>
      <c r="S391" s="41"/>
      <c r="T391" s="51"/>
      <c r="U391" s="41"/>
      <c r="V391" s="41"/>
    </row>
    <row r="392" spans="1:22" ht="409.6" thickBot="1" x14ac:dyDescent="0.3">
      <c r="A392" s="41"/>
      <c r="B392" s="41"/>
      <c r="C392" s="41"/>
      <c r="D392" s="41"/>
      <c r="E392" s="41"/>
      <c r="F392" s="41"/>
      <c r="G392" s="41"/>
      <c r="H392" s="43"/>
      <c r="I392" s="41"/>
      <c r="J392" s="41"/>
      <c r="K392" s="41"/>
      <c r="L392" s="41"/>
      <c r="M392" s="47" t="s">
        <v>418</v>
      </c>
      <c r="N392" s="47" t="s">
        <v>98</v>
      </c>
      <c r="O392" s="47" t="s">
        <v>160</v>
      </c>
      <c r="P392" s="47" t="s">
        <v>39</v>
      </c>
      <c r="Q392" s="1" t="s">
        <v>417</v>
      </c>
      <c r="R392" s="1" t="s">
        <v>160</v>
      </c>
      <c r="S392" s="41"/>
      <c r="T392" s="51"/>
      <c r="U392" s="41"/>
      <c r="V392" s="41"/>
    </row>
    <row r="393" spans="1:22" ht="409.6" thickBot="1" x14ac:dyDescent="0.3">
      <c r="A393" s="41"/>
      <c r="B393" s="41"/>
      <c r="C393" s="41"/>
      <c r="D393" s="41"/>
      <c r="E393" s="41"/>
      <c r="F393" s="41"/>
      <c r="G393" s="41"/>
      <c r="H393" s="43"/>
      <c r="I393" s="41"/>
      <c r="J393" s="41"/>
      <c r="K393" s="41"/>
      <c r="L393" s="41"/>
      <c r="M393" s="42"/>
      <c r="N393" s="42"/>
      <c r="O393" s="42"/>
      <c r="P393" s="42"/>
      <c r="Q393" s="1" t="s">
        <v>416</v>
      </c>
      <c r="R393" s="1" t="s">
        <v>56</v>
      </c>
      <c r="S393" s="41"/>
      <c r="T393" s="51"/>
      <c r="U393" s="41"/>
      <c r="V393" s="41"/>
    </row>
    <row r="394" spans="1:22" ht="349.5" thickBot="1" x14ac:dyDescent="0.3">
      <c r="A394" s="41"/>
      <c r="B394" s="41"/>
      <c r="C394" s="41"/>
      <c r="D394" s="41"/>
      <c r="E394" s="41"/>
      <c r="F394" s="41"/>
      <c r="G394" s="41"/>
      <c r="H394" s="43"/>
      <c r="I394" s="41"/>
      <c r="J394" s="41"/>
      <c r="K394" s="41"/>
      <c r="L394" s="41"/>
      <c r="M394" s="47" t="s">
        <v>415</v>
      </c>
      <c r="N394" s="47" t="s">
        <v>98</v>
      </c>
      <c r="O394" s="47" t="s">
        <v>160</v>
      </c>
      <c r="P394" s="47" t="s">
        <v>24</v>
      </c>
      <c r="Q394" s="1" t="s">
        <v>414</v>
      </c>
      <c r="R394" s="1" t="s">
        <v>160</v>
      </c>
      <c r="S394" s="41"/>
      <c r="T394" s="51"/>
      <c r="U394" s="41"/>
      <c r="V394" s="41"/>
    </row>
    <row r="395" spans="1:22" ht="409.6" thickBot="1" x14ac:dyDescent="0.3">
      <c r="A395" s="41"/>
      <c r="B395" s="41"/>
      <c r="C395" s="41"/>
      <c r="D395" s="41"/>
      <c r="E395" s="41"/>
      <c r="F395" s="41"/>
      <c r="G395" s="41"/>
      <c r="H395" s="43"/>
      <c r="I395" s="41"/>
      <c r="J395" s="41"/>
      <c r="K395" s="41"/>
      <c r="L395" s="41"/>
      <c r="M395" s="42"/>
      <c r="N395" s="42"/>
      <c r="O395" s="42"/>
      <c r="P395" s="42"/>
      <c r="Q395" s="1" t="s">
        <v>413</v>
      </c>
      <c r="R395" s="1" t="s">
        <v>56</v>
      </c>
      <c r="S395" s="41"/>
      <c r="T395" s="51"/>
      <c r="U395" s="41"/>
      <c r="V395" s="41"/>
    </row>
    <row r="396" spans="1:22" ht="409.6" thickBot="1" x14ac:dyDescent="0.3">
      <c r="A396" s="41"/>
      <c r="B396" s="41"/>
      <c r="C396" s="41"/>
      <c r="D396" s="41"/>
      <c r="E396" s="41"/>
      <c r="F396" s="41"/>
      <c r="G396" s="41"/>
      <c r="H396" s="43"/>
      <c r="I396" s="41"/>
      <c r="J396" s="41"/>
      <c r="K396" s="41"/>
      <c r="L396" s="41"/>
      <c r="M396" s="47" t="s">
        <v>412</v>
      </c>
      <c r="N396" s="47" t="s">
        <v>98</v>
      </c>
      <c r="O396" s="47" t="s">
        <v>160</v>
      </c>
      <c r="P396" s="47" t="s">
        <v>39</v>
      </c>
      <c r="Q396" s="1" t="s">
        <v>411</v>
      </c>
      <c r="R396" s="1" t="s">
        <v>160</v>
      </c>
      <c r="S396" s="41"/>
      <c r="T396" s="51"/>
      <c r="U396" s="41"/>
      <c r="V396" s="41"/>
    </row>
    <row r="397" spans="1:22" ht="225.75" thickBot="1" x14ac:dyDescent="0.3">
      <c r="A397" s="41"/>
      <c r="B397" s="41"/>
      <c r="C397" s="41"/>
      <c r="D397" s="41"/>
      <c r="E397" s="41"/>
      <c r="F397" s="41"/>
      <c r="G397" s="41"/>
      <c r="H397" s="43"/>
      <c r="I397" s="41"/>
      <c r="J397" s="41"/>
      <c r="K397" s="41"/>
      <c r="L397" s="41"/>
      <c r="M397" s="42"/>
      <c r="N397" s="42"/>
      <c r="O397" s="42"/>
      <c r="P397" s="42"/>
      <c r="Q397" s="1" t="s">
        <v>410</v>
      </c>
      <c r="R397" s="1" t="s">
        <v>56</v>
      </c>
      <c r="S397" s="41"/>
      <c r="T397" s="51"/>
      <c r="U397" s="41"/>
      <c r="V397" s="41"/>
    </row>
    <row r="398" spans="1:22" ht="113.25" thickBot="1" x14ac:dyDescent="0.3">
      <c r="A398" s="41"/>
      <c r="B398" s="41"/>
      <c r="C398" s="41"/>
      <c r="D398" s="41"/>
      <c r="E398" s="41"/>
      <c r="F398" s="41"/>
      <c r="G398" s="41"/>
      <c r="H398" s="43"/>
      <c r="I398" s="41"/>
      <c r="J398" s="41"/>
      <c r="K398" s="41"/>
      <c r="L398" s="41"/>
      <c r="M398" s="47" t="s">
        <v>409</v>
      </c>
      <c r="N398" s="47" t="s">
        <v>98</v>
      </c>
      <c r="O398" s="47" t="s">
        <v>160</v>
      </c>
      <c r="P398" s="47" t="s">
        <v>39</v>
      </c>
      <c r="Q398" s="1" t="s">
        <v>408</v>
      </c>
      <c r="R398" s="1" t="s">
        <v>160</v>
      </c>
      <c r="S398" s="41"/>
      <c r="T398" s="51"/>
      <c r="U398" s="41"/>
      <c r="V398" s="41"/>
    </row>
    <row r="399" spans="1:22" ht="327" thickBot="1" x14ac:dyDescent="0.3">
      <c r="A399" s="42"/>
      <c r="B399" s="42"/>
      <c r="C399" s="42"/>
      <c r="D399" s="42"/>
      <c r="E399" s="42"/>
      <c r="F399" s="42"/>
      <c r="G399" s="42"/>
      <c r="H399" s="44"/>
      <c r="I399" s="42"/>
      <c r="J399" s="42"/>
      <c r="K399" s="42"/>
      <c r="L399" s="42"/>
      <c r="M399" s="42"/>
      <c r="N399" s="42"/>
      <c r="O399" s="42"/>
      <c r="P399" s="42"/>
      <c r="Q399" s="1" t="s">
        <v>407</v>
      </c>
      <c r="R399" s="1" t="s">
        <v>56</v>
      </c>
      <c r="S399" s="42"/>
      <c r="T399" s="52"/>
      <c r="U399" s="42"/>
      <c r="V399" s="42"/>
    </row>
    <row r="400" spans="1:22" ht="409.6" thickBot="1" x14ac:dyDescent="0.3">
      <c r="A400" s="47" t="s">
        <v>206</v>
      </c>
      <c r="B400" s="47">
        <v>797</v>
      </c>
      <c r="C400" s="47" t="s">
        <v>96</v>
      </c>
      <c r="D400" s="47" t="s">
        <v>98</v>
      </c>
      <c r="E400" s="47" t="s">
        <v>326</v>
      </c>
      <c r="F400" s="47" t="s">
        <v>95</v>
      </c>
      <c r="G400" s="47"/>
      <c r="H400" s="48" t="s">
        <v>406</v>
      </c>
      <c r="I400" s="47" t="s">
        <v>109</v>
      </c>
      <c r="J400" s="47" t="s">
        <v>235</v>
      </c>
      <c r="K400" s="47"/>
      <c r="L400" s="47">
        <v>0</v>
      </c>
      <c r="M400" s="47" t="s">
        <v>324</v>
      </c>
      <c r="N400" s="47" t="s">
        <v>98</v>
      </c>
      <c r="O400" s="47" t="s">
        <v>297</v>
      </c>
      <c r="P400" s="47" t="s">
        <v>39</v>
      </c>
      <c r="Q400" s="1" t="s">
        <v>405</v>
      </c>
      <c r="R400" s="1" t="s">
        <v>267</v>
      </c>
      <c r="S400" s="47" t="s">
        <v>328</v>
      </c>
      <c r="T400" s="49">
        <v>1</v>
      </c>
      <c r="U400" s="47">
        <v>-208</v>
      </c>
      <c r="V400" s="47"/>
    </row>
    <row r="401" spans="1:22" ht="304.5" thickBot="1" x14ac:dyDescent="0.3">
      <c r="A401" s="41"/>
      <c r="B401" s="41"/>
      <c r="C401" s="41"/>
      <c r="D401" s="41"/>
      <c r="E401" s="41"/>
      <c r="F401" s="41"/>
      <c r="G401" s="41"/>
      <c r="H401" s="43"/>
      <c r="I401" s="41"/>
      <c r="J401" s="41"/>
      <c r="K401" s="41"/>
      <c r="L401" s="41"/>
      <c r="M401" s="42"/>
      <c r="N401" s="42"/>
      <c r="O401" s="42"/>
      <c r="P401" s="42"/>
      <c r="Q401" s="1" t="s">
        <v>404</v>
      </c>
      <c r="R401" s="1" t="s">
        <v>56</v>
      </c>
      <c r="S401" s="41"/>
      <c r="T401" s="45"/>
      <c r="U401" s="41"/>
      <c r="V401" s="41"/>
    </row>
    <row r="402" spans="1:22" ht="409.6" thickBot="1" x14ac:dyDescent="0.3">
      <c r="A402" s="41"/>
      <c r="B402" s="41"/>
      <c r="C402" s="41"/>
      <c r="D402" s="41"/>
      <c r="E402" s="41"/>
      <c r="F402" s="41"/>
      <c r="G402" s="41"/>
      <c r="H402" s="43"/>
      <c r="I402" s="41"/>
      <c r="J402" s="41"/>
      <c r="K402" s="41"/>
      <c r="L402" s="41"/>
      <c r="M402" s="47" t="s">
        <v>320</v>
      </c>
      <c r="N402" s="47" t="s">
        <v>98</v>
      </c>
      <c r="O402" s="47" t="s">
        <v>297</v>
      </c>
      <c r="P402" s="47" t="s">
        <v>39</v>
      </c>
      <c r="Q402" s="1" t="s">
        <v>403</v>
      </c>
      <c r="R402" s="1" t="s">
        <v>267</v>
      </c>
      <c r="S402" s="41"/>
      <c r="T402" s="45"/>
      <c r="U402" s="41"/>
      <c r="V402" s="41"/>
    </row>
    <row r="403" spans="1:22" ht="409.6" thickBot="1" x14ac:dyDescent="0.3">
      <c r="A403" s="41"/>
      <c r="B403" s="41"/>
      <c r="C403" s="41"/>
      <c r="D403" s="41"/>
      <c r="E403" s="41"/>
      <c r="F403" s="41"/>
      <c r="G403" s="41"/>
      <c r="H403" s="43"/>
      <c r="I403" s="41"/>
      <c r="J403" s="41"/>
      <c r="K403" s="41"/>
      <c r="L403" s="41"/>
      <c r="M403" s="42"/>
      <c r="N403" s="42"/>
      <c r="O403" s="42"/>
      <c r="P403" s="42"/>
      <c r="Q403" s="1" t="s">
        <v>402</v>
      </c>
      <c r="R403" s="1" t="s">
        <v>56</v>
      </c>
      <c r="S403" s="41"/>
      <c r="T403" s="45"/>
      <c r="U403" s="41"/>
      <c r="V403" s="41"/>
    </row>
    <row r="404" spans="1:22" ht="203.25" thickBot="1" x14ac:dyDescent="0.3">
      <c r="A404" s="41"/>
      <c r="B404" s="41"/>
      <c r="C404" s="41"/>
      <c r="D404" s="41"/>
      <c r="E404" s="41"/>
      <c r="F404" s="41"/>
      <c r="G404" s="41"/>
      <c r="H404" s="43"/>
      <c r="I404" s="41"/>
      <c r="J404" s="41"/>
      <c r="K404" s="41"/>
      <c r="L404" s="41"/>
      <c r="M404" s="47" t="s">
        <v>315</v>
      </c>
      <c r="N404" s="47" t="s">
        <v>98</v>
      </c>
      <c r="O404" s="47" t="s">
        <v>297</v>
      </c>
      <c r="P404" s="47" t="s">
        <v>39</v>
      </c>
      <c r="Q404" s="1" t="s">
        <v>401</v>
      </c>
      <c r="R404" s="1" t="s">
        <v>267</v>
      </c>
      <c r="S404" s="41"/>
      <c r="T404" s="45"/>
      <c r="U404" s="41"/>
      <c r="V404" s="41"/>
    </row>
    <row r="405" spans="1:22" ht="409.6" thickBot="1" x14ac:dyDescent="0.3">
      <c r="A405" s="41"/>
      <c r="B405" s="41"/>
      <c r="C405" s="41"/>
      <c r="D405" s="41"/>
      <c r="E405" s="41"/>
      <c r="F405" s="41"/>
      <c r="G405" s="41"/>
      <c r="H405" s="43"/>
      <c r="I405" s="41"/>
      <c r="J405" s="41"/>
      <c r="K405" s="41"/>
      <c r="L405" s="41"/>
      <c r="M405" s="42"/>
      <c r="N405" s="42"/>
      <c r="O405" s="42"/>
      <c r="P405" s="42"/>
      <c r="Q405" s="1" t="s">
        <v>400</v>
      </c>
      <c r="R405" s="1" t="s">
        <v>56</v>
      </c>
      <c r="S405" s="41"/>
      <c r="T405" s="45"/>
      <c r="U405" s="41"/>
      <c r="V405" s="41"/>
    </row>
    <row r="406" spans="1:22" ht="259.5" thickBot="1" x14ac:dyDescent="0.3">
      <c r="A406" s="41"/>
      <c r="B406" s="41"/>
      <c r="C406" s="41"/>
      <c r="D406" s="41"/>
      <c r="E406" s="41"/>
      <c r="F406" s="41"/>
      <c r="G406" s="41"/>
      <c r="H406" s="43"/>
      <c r="I406" s="41"/>
      <c r="J406" s="41"/>
      <c r="K406" s="41"/>
      <c r="L406" s="41"/>
      <c r="M406" s="47" t="s">
        <v>312</v>
      </c>
      <c r="N406" s="47" t="s">
        <v>98</v>
      </c>
      <c r="O406" s="47" t="s">
        <v>297</v>
      </c>
      <c r="P406" s="47" t="s">
        <v>39</v>
      </c>
      <c r="Q406" s="1" t="s">
        <v>399</v>
      </c>
      <c r="R406" s="1" t="s">
        <v>267</v>
      </c>
      <c r="S406" s="41"/>
      <c r="T406" s="45"/>
      <c r="U406" s="41"/>
      <c r="V406" s="41"/>
    </row>
    <row r="407" spans="1:22" ht="383.25" thickBot="1" x14ac:dyDescent="0.3">
      <c r="A407" s="41"/>
      <c r="B407" s="41"/>
      <c r="C407" s="41"/>
      <c r="D407" s="41"/>
      <c r="E407" s="41"/>
      <c r="F407" s="41"/>
      <c r="G407" s="41"/>
      <c r="H407" s="43"/>
      <c r="I407" s="41"/>
      <c r="J407" s="41"/>
      <c r="K407" s="41"/>
      <c r="L407" s="41"/>
      <c r="M407" s="42"/>
      <c r="N407" s="42"/>
      <c r="O407" s="42"/>
      <c r="P407" s="42"/>
      <c r="Q407" s="1" t="s">
        <v>398</v>
      </c>
      <c r="R407" s="1" t="s">
        <v>56</v>
      </c>
      <c r="S407" s="41"/>
      <c r="T407" s="45"/>
      <c r="U407" s="41"/>
      <c r="V407" s="41"/>
    </row>
    <row r="408" spans="1:22" ht="409.6" thickBot="1" x14ac:dyDescent="0.3">
      <c r="A408" s="41"/>
      <c r="B408" s="41"/>
      <c r="C408" s="41"/>
      <c r="D408" s="41"/>
      <c r="E408" s="41"/>
      <c r="F408" s="41"/>
      <c r="G408" s="41"/>
      <c r="H408" s="43"/>
      <c r="I408" s="41"/>
      <c r="J408" s="41"/>
      <c r="K408" s="41"/>
      <c r="L408" s="41"/>
      <c r="M408" s="47" t="s">
        <v>397</v>
      </c>
      <c r="N408" s="47" t="s">
        <v>98</v>
      </c>
      <c r="O408" s="47" t="s">
        <v>297</v>
      </c>
      <c r="P408" s="47" t="s">
        <v>39</v>
      </c>
      <c r="Q408" s="1" t="s">
        <v>396</v>
      </c>
      <c r="R408" s="1" t="s">
        <v>267</v>
      </c>
      <c r="S408" s="41"/>
      <c r="T408" s="45"/>
      <c r="U408" s="41"/>
      <c r="V408" s="41"/>
    </row>
    <row r="409" spans="1:22" ht="409.6" thickBot="1" x14ac:dyDescent="0.3">
      <c r="A409" s="41"/>
      <c r="B409" s="41"/>
      <c r="C409" s="41"/>
      <c r="D409" s="41"/>
      <c r="E409" s="41"/>
      <c r="F409" s="41"/>
      <c r="G409" s="41"/>
      <c r="H409" s="43"/>
      <c r="I409" s="41"/>
      <c r="J409" s="41"/>
      <c r="K409" s="41"/>
      <c r="L409" s="41"/>
      <c r="M409" s="42"/>
      <c r="N409" s="42"/>
      <c r="O409" s="42"/>
      <c r="P409" s="42"/>
      <c r="Q409" s="1" t="s">
        <v>395</v>
      </c>
      <c r="R409" s="1" t="s">
        <v>56</v>
      </c>
      <c r="S409" s="41"/>
      <c r="T409" s="45"/>
      <c r="U409" s="41"/>
      <c r="V409" s="41"/>
    </row>
    <row r="410" spans="1:22" ht="409.6" thickBot="1" x14ac:dyDescent="0.3">
      <c r="A410" s="41"/>
      <c r="B410" s="41"/>
      <c r="C410" s="41"/>
      <c r="D410" s="41"/>
      <c r="E410" s="41"/>
      <c r="F410" s="41"/>
      <c r="G410" s="41"/>
      <c r="H410" s="43"/>
      <c r="I410" s="41"/>
      <c r="J410" s="41"/>
      <c r="K410" s="41"/>
      <c r="L410" s="41"/>
      <c r="M410" s="47" t="s">
        <v>394</v>
      </c>
      <c r="N410" s="47" t="s">
        <v>98</v>
      </c>
      <c r="O410" s="47" t="s">
        <v>297</v>
      </c>
      <c r="P410" s="47" t="s">
        <v>39</v>
      </c>
      <c r="Q410" s="1" t="s">
        <v>393</v>
      </c>
      <c r="R410" s="1" t="s">
        <v>267</v>
      </c>
      <c r="S410" s="41"/>
      <c r="T410" s="45"/>
      <c r="U410" s="41"/>
      <c r="V410" s="41"/>
    </row>
    <row r="411" spans="1:22" ht="409.6" thickBot="1" x14ac:dyDescent="0.3">
      <c r="A411" s="41"/>
      <c r="B411" s="41"/>
      <c r="C411" s="41"/>
      <c r="D411" s="41"/>
      <c r="E411" s="41"/>
      <c r="F411" s="41"/>
      <c r="G411" s="41"/>
      <c r="H411" s="43"/>
      <c r="I411" s="41"/>
      <c r="J411" s="41"/>
      <c r="K411" s="41"/>
      <c r="L411" s="41"/>
      <c r="M411" s="42"/>
      <c r="N411" s="42"/>
      <c r="O411" s="42"/>
      <c r="P411" s="42"/>
      <c r="Q411" s="1" t="s">
        <v>392</v>
      </c>
      <c r="R411" s="1" t="s">
        <v>56</v>
      </c>
      <c r="S411" s="41"/>
      <c r="T411" s="45"/>
      <c r="U411" s="41"/>
      <c r="V411" s="41"/>
    </row>
    <row r="412" spans="1:22" ht="409.6" thickBot="1" x14ac:dyDescent="0.3">
      <c r="A412" s="41"/>
      <c r="B412" s="41"/>
      <c r="C412" s="41"/>
      <c r="D412" s="41"/>
      <c r="E412" s="41"/>
      <c r="F412" s="41"/>
      <c r="G412" s="41"/>
      <c r="H412" s="43"/>
      <c r="I412" s="41"/>
      <c r="J412" s="41"/>
      <c r="K412" s="41"/>
      <c r="L412" s="41"/>
      <c r="M412" s="47" t="s">
        <v>391</v>
      </c>
      <c r="N412" s="47" t="s">
        <v>98</v>
      </c>
      <c r="O412" s="47" t="s">
        <v>297</v>
      </c>
      <c r="P412" s="47" t="s">
        <v>39</v>
      </c>
      <c r="Q412" s="1" t="s">
        <v>390</v>
      </c>
      <c r="R412" s="1" t="s">
        <v>267</v>
      </c>
      <c r="S412" s="41"/>
      <c r="T412" s="45"/>
      <c r="U412" s="41"/>
      <c r="V412" s="41"/>
    </row>
    <row r="413" spans="1:22" ht="409.6" thickBot="1" x14ac:dyDescent="0.3">
      <c r="A413" s="41"/>
      <c r="B413" s="41"/>
      <c r="C413" s="41"/>
      <c r="D413" s="41"/>
      <c r="E413" s="41"/>
      <c r="F413" s="41"/>
      <c r="G413" s="41"/>
      <c r="H413" s="43"/>
      <c r="I413" s="41"/>
      <c r="J413" s="41"/>
      <c r="K413" s="41"/>
      <c r="L413" s="41"/>
      <c r="M413" s="42"/>
      <c r="N413" s="42"/>
      <c r="O413" s="42"/>
      <c r="P413" s="42"/>
      <c r="Q413" s="1" t="s">
        <v>389</v>
      </c>
      <c r="R413" s="1" t="s">
        <v>56</v>
      </c>
      <c r="S413" s="41"/>
      <c r="T413" s="45"/>
      <c r="U413" s="41"/>
      <c r="V413" s="41"/>
    </row>
    <row r="414" spans="1:22" ht="158.25" thickBot="1" x14ac:dyDescent="0.3">
      <c r="A414" s="41"/>
      <c r="B414" s="41"/>
      <c r="C414" s="41"/>
      <c r="D414" s="41"/>
      <c r="E414" s="41"/>
      <c r="F414" s="41"/>
      <c r="G414" s="41"/>
      <c r="H414" s="43"/>
      <c r="I414" s="41"/>
      <c r="J414" s="41"/>
      <c r="K414" s="41"/>
      <c r="L414" s="41"/>
      <c r="M414" s="47" t="s">
        <v>388</v>
      </c>
      <c r="N414" s="47" t="s">
        <v>98</v>
      </c>
      <c r="O414" s="47" t="s">
        <v>297</v>
      </c>
      <c r="P414" s="47" t="s">
        <v>39</v>
      </c>
      <c r="Q414" s="1" t="s">
        <v>386</v>
      </c>
      <c r="R414" s="1" t="s">
        <v>267</v>
      </c>
      <c r="S414" s="41"/>
      <c r="T414" s="45"/>
      <c r="U414" s="41"/>
      <c r="V414" s="41"/>
    </row>
    <row r="415" spans="1:22" ht="409.6" thickBot="1" x14ac:dyDescent="0.3">
      <c r="A415" s="41"/>
      <c r="B415" s="41"/>
      <c r="C415" s="41"/>
      <c r="D415" s="41"/>
      <c r="E415" s="41"/>
      <c r="F415" s="41"/>
      <c r="G415" s="41"/>
      <c r="H415" s="43"/>
      <c r="I415" s="41"/>
      <c r="J415" s="41"/>
      <c r="K415" s="41"/>
      <c r="L415" s="41"/>
      <c r="M415" s="42"/>
      <c r="N415" s="42"/>
      <c r="O415" s="42"/>
      <c r="P415" s="42"/>
      <c r="Q415" s="1" t="s">
        <v>385</v>
      </c>
      <c r="R415" s="1" t="s">
        <v>56</v>
      </c>
      <c r="S415" s="41"/>
      <c r="T415" s="45"/>
      <c r="U415" s="41"/>
      <c r="V415" s="41"/>
    </row>
    <row r="416" spans="1:22" ht="158.25" thickBot="1" x14ac:dyDescent="0.3">
      <c r="A416" s="41"/>
      <c r="B416" s="41"/>
      <c r="C416" s="41"/>
      <c r="D416" s="41"/>
      <c r="E416" s="41"/>
      <c r="F416" s="41"/>
      <c r="G416" s="41"/>
      <c r="H416" s="43"/>
      <c r="I416" s="41"/>
      <c r="J416" s="41"/>
      <c r="K416" s="41"/>
      <c r="L416" s="41"/>
      <c r="M416" s="47" t="s">
        <v>387</v>
      </c>
      <c r="N416" s="47" t="s">
        <v>98</v>
      </c>
      <c r="O416" s="47" t="s">
        <v>297</v>
      </c>
      <c r="P416" s="47" t="s">
        <v>39</v>
      </c>
      <c r="Q416" s="1" t="s">
        <v>386</v>
      </c>
      <c r="R416" s="1" t="s">
        <v>267</v>
      </c>
      <c r="S416" s="41"/>
      <c r="T416" s="45"/>
      <c r="U416" s="41"/>
      <c r="V416" s="41"/>
    </row>
    <row r="417" spans="1:22" ht="409.6" thickBot="1" x14ac:dyDescent="0.3">
      <c r="A417" s="41"/>
      <c r="B417" s="41"/>
      <c r="C417" s="41"/>
      <c r="D417" s="41"/>
      <c r="E417" s="41"/>
      <c r="F417" s="41"/>
      <c r="G417" s="41"/>
      <c r="H417" s="43"/>
      <c r="I417" s="41"/>
      <c r="J417" s="41"/>
      <c r="K417" s="41"/>
      <c r="L417" s="41"/>
      <c r="M417" s="42"/>
      <c r="N417" s="42"/>
      <c r="O417" s="42"/>
      <c r="P417" s="42"/>
      <c r="Q417" s="1" t="s">
        <v>385</v>
      </c>
      <c r="R417" s="1" t="s">
        <v>56</v>
      </c>
      <c r="S417" s="41"/>
      <c r="T417" s="45"/>
      <c r="U417" s="41"/>
      <c r="V417" s="41"/>
    </row>
    <row r="418" spans="1:22" ht="360.75" thickBot="1" x14ac:dyDescent="0.3">
      <c r="A418" s="41"/>
      <c r="B418" s="41"/>
      <c r="C418" s="41"/>
      <c r="D418" s="41"/>
      <c r="E418" s="41"/>
      <c r="F418" s="41"/>
      <c r="G418" s="41"/>
      <c r="H418" s="43"/>
      <c r="I418" s="41"/>
      <c r="J418" s="41"/>
      <c r="K418" s="41"/>
      <c r="L418" s="41"/>
      <c r="M418" s="47" t="s">
        <v>384</v>
      </c>
      <c r="N418" s="47" t="s">
        <v>98</v>
      </c>
      <c r="O418" s="47" t="s">
        <v>297</v>
      </c>
      <c r="P418" s="47" t="s">
        <v>39</v>
      </c>
      <c r="Q418" s="1" t="s">
        <v>346</v>
      </c>
      <c r="R418" s="1" t="s">
        <v>267</v>
      </c>
      <c r="S418" s="41"/>
      <c r="T418" s="45"/>
      <c r="U418" s="41"/>
      <c r="V418" s="41"/>
    </row>
    <row r="419" spans="1:22" ht="203.25" thickBot="1" x14ac:dyDescent="0.3">
      <c r="A419" s="41"/>
      <c r="B419" s="41"/>
      <c r="C419" s="41"/>
      <c r="D419" s="41"/>
      <c r="E419" s="41"/>
      <c r="F419" s="41"/>
      <c r="G419" s="41"/>
      <c r="H419" s="43"/>
      <c r="I419" s="41"/>
      <c r="J419" s="41"/>
      <c r="K419" s="41"/>
      <c r="L419" s="41"/>
      <c r="M419" s="42"/>
      <c r="N419" s="42"/>
      <c r="O419" s="42"/>
      <c r="P419" s="42"/>
      <c r="Q419" s="1" t="s">
        <v>383</v>
      </c>
      <c r="R419" s="1" t="s">
        <v>56</v>
      </c>
      <c r="S419" s="41"/>
      <c r="T419" s="45"/>
      <c r="U419" s="41"/>
      <c r="V419" s="41"/>
    </row>
    <row r="420" spans="1:22" ht="214.5" thickBot="1" x14ac:dyDescent="0.3">
      <c r="A420" s="41"/>
      <c r="B420" s="41"/>
      <c r="C420" s="41"/>
      <c r="D420" s="41"/>
      <c r="E420" s="41"/>
      <c r="F420" s="41"/>
      <c r="G420" s="41"/>
      <c r="H420" s="43"/>
      <c r="I420" s="41"/>
      <c r="J420" s="41"/>
      <c r="K420" s="41"/>
      <c r="L420" s="41"/>
      <c r="M420" s="47" t="s">
        <v>382</v>
      </c>
      <c r="N420" s="47" t="s">
        <v>98</v>
      </c>
      <c r="O420" s="47" t="s">
        <v>297</v>
      </c>
      <c r="P420" s="47" t="s">
        <v>39</v>
      </c>
      <c r="Q420" s="1" t="s">
        <v>381</v>
      </c>
      <c r="R420" s="1" t="s">
        <v>267</v>
      </c>
      <c r="S420" s="41"/>
      <c r="T420" s="45"/>
      <c r="U420" s="41"/>
      <c r="V420" s="41"/>
    </row>
    <row r="421" spans="1:22" ht="360.75" thickBot="1" x14ac:dyDescent="0.3">
      <c r="A421" s="41"/>
      <c r="B421" s="41"/>
      <c r="C421" s="41"/>
      <c r="D421" s="41"/>
      <c r="E421" s="41"/>
      <c r="F421" s="41"/>
      <c r="G421" s="41"/>
      <c r="H421" s="43"/>
      <c r="I421" s="41"/>
      <c r="J421" s="41"/>
      <c r="K421" s="41"/>
      <c r="L421" s="41"/>
      <c r="M421" s="42"/>
      <c r="N421" s="42"/>
      <c r="O421" s="42"/>
      <c r="P421" s="42"/>
      <c r="Q421" s="1" t="s">
        <v>380</v>
      </c>
      <c r="R421" s="1" t="s">
        <v>56</v>
      </c>
      <c r="S421" s="41"/>
      <c r="T421" s="45"/>
      <c r="U421" s="41"/>
      <c r="V421" s="41"/>
    </row>
    <row r="422" spans="1:22" ht="409.6" thickBot="1" x14ac:dyDescent="0.3">
      <c r="A422" s="41"/>
      <c r="B422" s="41"/>
      <c r="C422" s="41"/>
      <c r="D422" s="41"/>
      <c r="E422" s="41"/>
      <c r="F422" s="41"/>
      <c r="G422" s="41"/>
      <c r="H422" s="43"/>
      <c r="I422" s="41"/>
      <c r="J422" s="41"/>
      <c r="K422" s="41"/>
      <c r="L422" s="41"/>
      <c r="M422" s="47" t="s">
        <v>379</v>
      </c>
      <c r="N422" s="47" t="s">
        <v>98</v>
      </c>
      <c r="O422" s="47" t="s">
        <v>297</v>
      </c>
      <c r="P422" s="47" t="s">
        <v>39</v>
      </c>
      <c r="Q422" s="1" t="s">
        <v>378</v>
      </c>
      <c r="R422" s="1" t="s">
        <v>267</v>
      </c>
      <c r="S422" s="41"/>
      <c r="T422" s="45"/>
      <c r="U422" s="41"/>
      <c r="V422" s="41"/>
    </row>
    <row r="423" spans="1:22" ht="409.6" thickBot="1" x14ac:dyDescent="0.3">
      <c r="A423" s="42"/>
      <c r="B423" s="42"/>
      <c r="C423" s="42"/>
      <c r="D423" s="42"/>
      <c r="E423" s="42"/>
      <c r="F423" s="42"/>
      <c r="G423" s="42"/>
      <c r="H423" s="44"/>
      <c r="I423" s="42"/>
      <c r="J423" s="42"/>
      <c r="K423" s="42"/>
      <c r="L423" s="42"/>
      <c r="M423" s="42"/>
      <c r="N423" s="42"/>
      <c r="O423" s="42"/>
      <c r="P423" s="42"/>
      <c r="Q423" s="1" t="s">
        <v>377</v>
      </c>
      <c r="R423" s="1" t="s">
        <v>56</v>
      </c>
      <c r="S423" s="42"/>
      <c r="T423" s="46"/>
      <c r="U423" s="42"/>
      <c r="V423" s="42"/>
    </row>
    <row r="424" spans="1:22" ht="409.6" thickBot="1" x14ac:dyDescent="0.3">
      <c r="A424" s="47" t="s">
        <v>206</v>
      </c>
      <c r="B424" s="47">
        <v>798</v>
      </c>
      <c r="C424" s="47" t="s">
        <v>96</v>
      </c>
      <c r="D424" s="47" t="s">
        <v>98</v>
      </c>
      <c r="E424" s="47" t="s">
        <v>326</v>
      </c>
      <c r="F424" s="47" t="s">
        <v>95</v>
      </c>
      <c r="G424" s="47"/>
      <c r="H424" s="48" t="s">
        <v>376</v>
      </c>
      <c r="I424" s="47" t="s">
        <v>109</v>
      </c>
      <c r="J424" s="47" t="s">
        <v>235</v>
      </c>
      <c r="K424" s="47"/>
      <c r="L424" s="47">
        <v>0</v>
      </c>
      <c r="M424" s="47" t="s">
        <v>375</v>
      </c>
      <c r="N424" s="47" t="s">
        <v>98</v>
      </c>
      <c r="O424" s="47" t="s">
        <v>297</v>
      </c>
      <c r="P424" s="47" t="s">
        <v>39</v>
      </c>
      <c r="Q424" s="1" t="s">
        <v>374</v>
      </c>
      <c r="R424" s="1" t="s">
        <v>267</v>
      </c>
      <c r="S424" s="47" t="s">
        <v>328</v>
      </c>
      <c r="T424" s="49">
        <v>1</v>
      </c>
      <c r="U424" s="47">
        <v>-208</v>
      </c>
      <c r="V424" s="47"/>
    </row>
    <row r="425" spans="1:22" ht="383.25" thickBot="1" x14ac:dyDescent="0.3">
      <c r="A425" s="41"/>
      <c r="B425" s="41"/>
      <c r="C425" s="41"/>
      <c r="D425" s="41"/>
      <c r="E425" s="41"/>
      <c r="F425" s="41"/>
      <c r="G425" s="41"/>
      <c r="H425" s="43"/>
      <c r="I425" s="41"/>
      <c r="J425" s="41"/>
      <c r="K425" s="41"/>
      <c r="L425" s="41"/>
      <c r="M425" s="42"/>
      <c r="N425" s="42"/>
      <c r="O425" s="42"/>
      <c r="P425" s="42"/>
      <c r="Q425" s="1" t="s">
        <v>373</v>
      </c>
      <c r="R425" s="1" t="s">
        <v>56</v>
      </c>
      <c r="S425" s="41"/>
      <c r="T425" s="45"/>
      <c r="U425" s="41"/>
      <c r="V425" s="41"/>
    </row>
    <row r="426" spans="1:22" ht="409.6" thickBot="1" x14ac:dyDescent="0.3">
      <c r="A426" s="41"/>
      <c r="B426" s="41"/>
      <c r="C426" s="41"/>
      <c r="D426" s="41"/>
      <c r="E426" s="41"/>
      <c r="F426" s="41"/>
      <c r="G426" s="41"/>
      <c r="H426" s="43"/>
      <c r="I426" s="41"/>
      <c r="J426" s="41"/>
      <c r="K426" s="41"/>
      <c r="L426" s="41"/>
      <c r="M426" s="47" t="s">
        <v>372</v>
      </c>
      <c r="N426" s="47" t="s">
        <v>98</v>
      </c>
      <c r="O426" s="47" t="s">
        <v>297</v>
      </c>
      <c r="P426" s="47" t="s">
        <v>39</v>
      </c>
      <c r="Q426" s="1" t="s">
        <v>371</v>
      </c>
      <c r="R426" s="1" t="s">
        <v>267</v>
      </c>
      <c r="S426" s="41"/>
      <c r="T426" s="45"/>
      <c r="U426" s="41"/>
      <c r="V426" s="41"/>
    </row>
    <row r="427" spans="1:22" ht="405.75" thickBot="1" x14ac:dyDescent="0.3">
      <c r="A427" s="41"/>
      <c r="B427" s="41"/>
      <c r="C427" s="41"/>
      <c r="D427" s="41"/>
      <c r="E427" s="41"/>
      <c r="F427" s="41"/>
      <c r="G427" s="41"/>
      <c r="H427" s="43"/>
      <c r="I427" s="41"/>
      <c r="J427" s="41"/>
      <c r="K427" s="41"/>
      <c r="L427" s="41"/>
      <c r="M427" s="42"/>
      <c r="N427" s="42"/>
      <c r="O427" s="42"/>
      <c r="P427" s="42"/>
      <c r="Q427" s="1" t="s">
        <v>370</v>
      </c>
      <c r="R427" s="1" t="s">
        <v>56</v>
      </c>
      <c r="S427" s="41"/>
      <c r="T427" s="45"/>
      <c r="U427" s="41"/>
      <c r="V427" s="41"/>
    </row>
    <row r="428" spans="1:22" ht="409.6" thickBot="1" x14ac:dyDescent="0.3">
      <c r="A428" s="41"/>
      <c r="B428" s="41"/>
      <c r="C428" s="41"/>
      <c r="D428" s="41"/>
      <c r="E428" s="41"/>
      <c r="F428" s="41"/>
      <c r="G428" s="41"/>
      <c r="H428" s="43"/>
      <c r="I428" s="41"/>
      <c r="J428" s="41"/>
      <c r="K428" s="41"/>
      <c r="L428" s="41"/>
      <c r="M428" s="47" t="s">
        <v>369</v>
      </c>
      <c r="N428" s="47" t="s">
        <v>98</v>
      </c>
      <c r="O428" s="47" t="s">
        <v>297</v>
      </c>
      <c r="P428" s="47" t="s">
        <v>39</v>
      </c>
      <c r="Q428" s="1" t="s">
        <v>368</v>
      </c>
      <c r="R428" s="1" t="s">
        <v>267</v>
      </c>
      <c r="S428" s="41"/>
      <c r="T428" s="45"/>
      <c r="U428" s="41"/>
      <c r="V428" s="41"/>
    </row>
    <row r="429" spans="1:22" ht="409.6" thickBot="1" x14ac:dyDescent="0.3">
      <c r="A429" s="41"/>
      <c r="B429" s="41"/>
      <c r="C429" s="41"/>
      <c r="D429" s="41"/>
      <c r="E429" s="41"/>
      <c r="F429" s="41"/>
      <c r="G429" s="41"/>
      <c r="H429" s="43"/>
      <c r="I429" s="41"/>
      <c r="J429" s="41"/>
      <c r="K429" s="41"/>
      <c r="L429" s="41"/>
      <c r="M429" s="42"/>
      <c r="N429" s="42"/>
      <c r="O429" s="42"/>
      <c r="P429" s="42"/>
      <c r="Q429" s="1" t="s">
        <v>367</v>
      </c>
      <c r="R429" s="1" t="s">
        <v>56</v>
      </c>
      <c r="S429" s="41"/>
      <c r="T429" s="45"/>
      <c r="U429" s="41"/>
      <c r="V429" s="41"/>
    </row>
    <row r="430" spans="1:22" ht="248.25" thickBot="1" x14ac:dyDescent="0.3">
      <c r="A430" s="41"/>
      <c r="B430" s="41"/>
      <c r="C430" s="41"/>
      <c r="D430" s="41"/>
      <c r="E430" s="41"/>
      <c r="F430" s="41"/>
      <c r="G430" s="41"/>
      <c r="H430" s="43"/>
      <c r="I430" s="41"/>
      <c r="J430" s="41"/>
      <c r="K430" s="41"/>
      <c r="L430" s="41"/>
      <c r="M430" s="47" t="s">
        <v>366</v>
      </c>
      <c r="N430" s="47" t="s">
        <v>98</v>
      </c>
      <c r="O430" s="47" t="s">
        <v>297</v>
      </c>
      <c r="P430" s="47" t="s">
        <v>39</v>
      </c>
      <c r="Q430" s="1" t="s">
        <v>365</v>
      </c>
      <c r="R430" s="1" t="s">
        <v>267</v>
      </c>
      <c r="S430" s="41"/>
      <c r="T430" s="45"/>
      <c r="U430" s="41"/>
      <c r="V430" s="41"/>
    </row>
    <row r="431" spans="1:22" ht="237" thickBot="1" x14ac:dyDescent="0.3">
      <c r="A431" s="41"/>
      <c r="B431" s="41"/>
      <c r="C431" s="41"/>
      <c r="D431" s="41"/>
      <c r="E431" s="41"/>
      <c r="F431" s="41"/>
      <c r="G431" s="41"/>
      <c r="H431" s="43"/>
      <c r="I431" s="41"/>
      <c r="J431" s="41"/>
      <c r="K431" s="41"/>
      <c r="L431" s="41"/>
      <c r="M431" s="42"/>
      <c r="N431" s="42"/>
      <c r="O431" s="42"/>
      <c r="P431" s="42"/>
      <c r="Q431" s="1" t="s">
        <v>364</v>
      </c>
      <c r="R431" s="1" t="s">
        <v>56</v>
      </c>
      <c r="S431" s="41"/>
      <c r="T431" s="45"/>
      <c r="U431" s="41"/>
      <c r="V431" s="41"/>
    </row>
    <row r="432" spans="1:22" ht="248.25" thickBot="1" x14ac:dyDescent="0.3">
      <c r="A432" s="41"/>
      <c r="B432" s="41"/>
      <c r="C432" s="41"/>
      <c r="D432" s="41"/>
      <c r="E432" s="41"/>
      <c r="F432" s="41"/>
      <c r="G432" s="41"/>
      <c r="H432" s="43"/>
      <c r="I432" s="41"/>
      <c r="J432" s="41"/>
      <c r="K432" s="41"/>
      <c r="L432" s="41"/>
      <c r="M432" s="47" t="s">
        <v>363</v>
      </c>
      <c r="N432" s="47" t="s">
        <v>98</v>
      </c>
      <c r="O432" s="47" t="s">
        <v>297</v>
      </c>
      <c r="P432" s="47" t="s">
        <v>39</v>
      </c>
      <c r="Q432" s="1" t="s">
        <v>362</v>
      </c>
      <c r="R432" s="1" t="s">
        <v>267</v>
      </c>
      <c r="S432" s="41"/>
      <c r="T432" s="45"/>
      <c r="U432" s="41"/>
      <c r="V432" s="41"/>
    </row>
    <row r="433" spans="1:22" ht="248.25" thickBot="1" x14ac:dyDescent="0.3">
      <c r="A433" s="41"/>
      <c r="B433" s="41"/>
      <c r="C433" s="41"/>
      <c r="D433" s="41"/>
      <c r="E433" s="41"/>
      <c r="F433" s="41"/>
      <c r="G433" s="41"/>
      <c r="H433" s="43"/>
      <c r="I433" s="41"/>
      <c r="J433" s="41"/>
      <c r="K433" s="41"/>
      <c r="L433" s="41"/>
      <c r="M433" s="42"/>
      <c r="N433" s="42"/>
      <c r="O433" s="42"/>
      <c r="P433" s="42"/>
      <c r="Q433" s="1" t="s">
        <v>361</v>
      </c>
      <c r="R433" s="1" t="s">
        <v>56</v>
      </c>
      <c r="S433" s="41"/>
      <c r="T433" s="45"/>
      <c r="U433" s="41"/>
      <c r="V433" s="41"/>
    </row>
    <row r="434" spans="1:22" ht="409.6" thickBot="1" x14ac:dyDescent="0.3">
      <c r="A434" s="41"/>
      <c r="B434" s="41"/>
      <c r="C434" s="41"/>
      <c r="D434" s="41"/>
      <c r="E434" s="41"/>
      <c r="F434" s="41"/>
      <c r="G434" s="41"/>
      <c r="H434" s="43"/>
      <c r="I434" s="41"/>
      <c r="J434" s="41"/>
      <c r="K434" s="41"/>
      <c r="L434" s="41"/>
      <c r="M434" s="47" t="s">
        <v>360</v>
      </c>
      <c r="N434" s="47" t="s">
        <v>98</v>
      </c>
      <c r="O434" s="47" t="s">
        <v>297</v>
      </c>
      <c r="P434" s="47" t="s">
        <v>39</v>
      </c>
      <c r="Q434" s="1" t="s">
        <v>359</v>
      </c>
      <c r="R434" s="1" t="s">
        <v>267</v>
      </c>
      <c r="S434" s="41"/>
      <c r="T434" s="45"/>
      <c r="U434" s="41"/>
      <c r="V434" s="41"/>
    </row>
    <row r="435" spans="1:22" ht="409.6" thickBot="1" x14ac:dyDescent="0.3">
      <c r="A435" s="41"/>
      <c r="B435" s="41"/>
      <c r="C435" s="41"/>
      <c r="D435" s="41"/>
      <c r="E435" s="41"/>
      <c r="F435" s="41"/>
      <c r="G435" s="41"/>
      <c r="H435" s="43"/>
      <c r="I435" s="41"/>
      <c r="J435" s="41"/>
      <c r="K435" s="41"/>
      <c r="L435" s="41"/>
      <c r="M435" s="42"/>
      <c r="N435" s="42"/>
      <c r="O435" s="42"/>
      <c r="P435" s="42"/>
      <c r="Q435" s="1" t="s">
        <v>358</v>
      </c>
      <c r="R435" s="1" t="s">
        <v>56</v>
      </c>
      <c r="S435" s="41"/>
      <c r="T435" s="45"/>
      <c r="U435" s="41"/>
      <c r="V435" s="41"/>
    </row>
    <row r="436" spans="1:22" ht="409.6" thickBot="1" x14ac:dyDescent="0.3">
      <c r="A436" s="41"/>
      <c r="B436" s="41"/>
      <c r="C436" s="41"/>
      <c r="D436" s="41"/>
      <c r="E436" s="41"/>
      <c r="F436" s="41"/>
      <c r="G436" s="41"/>
      <c r="H436" s="43"/>
      <c r="I436" s="41"/>
      <c r="J436" s="41"/>
      <c r="K436" s="41"/>
      <c r="L436" s="41"/>
      <c r="M436" s="47" t="s">
        <v>357</v>
      </c>
      <c r="N436" s="47" t="s">
        <v>98</v>
      </c>
      <c r="O436" s="47" t="s">
        <v>297</v>
      </c>
      <c r="P436" s="47" t="s">
        <v>39</v>
      </c>
      <c r="Q436" s="1" t="s">
        <v>356</v>
      </c>
      <c r="R436" s="1" t="s">
        <v>267</v>
      </c>
      <c r="S436" s="41"/>
      <c r="T436" s="45"/>
      <c r="U436" s="41"/>
      <c r="V436" s="41"/>
    </row>
    <row r="437" spans="1:22" ht="349.5" thickBot="1" x14ac:dyDescent="0.3">
      <c r="A437" s="41"/>
      <c r="B437" s="41"/>
      <c r="C437" s="41"/>
      <c r="D437" s="41"/>
      <c r="E437" s="41"/>
      <c r="F437" s="41"/>
      <c r="G437" s="41"/>
      <c r="H437" s="43"/>
      <c r="I437" s="41"/>
      <c r="J437" s="41"/>
      <c r="K437" s="41"/>
      <c r="L437" s="41"/>
      <c r="M437" s="42"/>
      <c r="N437" s="42"/>
      <c r="O437" s="42"/>
      <c r="P437" s="42"/>
      <c r="Q437" s="1" t="s">
        <v>355</v>
      </c>
      <c r="R437" s="1" t="s">
        <v>56</v>
      </c>
      <c r="S437" s="41"/>
      <c r="T437" s="45"/>
      <c r="U437" s="41"/>
      <c r="V437" s="41"/>
    </row>
    <row r="438" spans="1:22" ht="214.5" thickBot="1" x14ac:dyDescent="0.3">
      <c r="A438" s="41"/>
      <c r="B438" s="41"/>
      <c r="C438" s="41"/>
      <c r="D438" s="41"/>
      <c r="E438" s="41"/>
      <c r="F438" s="41"/>
      <c r="G438" s="41"/>
      <c r="H438" s="43"/>
      <c r="I438" s="41"/>
      <c r="J438" s="41"/>
      <c r="K438" s="41"/>
      <c r="L438" s="41"/>
      <c r="M438" s="47" t="s">
        <v>354</v>
      </c>
      <c r="N438" s="47" t="s">
        <v>98</v>
      </c>
      <c r="O438" s="47" t="s">
        <v>297</v>
      </c>
      <c r="P438" s="47" t="s">
        <v>39</v>
      </c>
      <c r="Q438" s="1" t="s">
        <v>353</v>
      </c>
      <c r="R438" s="1" t="s">
        <v>267</v>
      </c>
      <c r="S438" s="41"/>
      <c r="T438" s="45"/>
      <c r="U438" s="41"/>
      <c r="V438" s="41"/>
    </row>
    <row r="439" spans="1:22" ht="409.6" thickBot="1" x14ac:dyDescent="0.3">
      <c r="A439" s="41"/>
      <c r="B439" s="41"/>
      <c r="C439" s="41"/>
      <c r="D439" s="41"/>
      <c r="E439" s="41"/>
      <c r="F439" s="41"/>
      <c r="G439" s="41"/>
      <c r="H439" s="43"/>
      <c r="I439" s="41"/>
      <c r="J439" s="41"/>
      <c r="K439" s="41"/>
      <c r="L439" s="41"/>
      <c r="M439" s="42"/>
      <c r="N439" s="42"/>
      <c r="O439" s="42"/>
      <c r="P439" s="42"/>
      <c r="Q439" s="1" t="s">
        <v>352</v>
      </c>
      <c r="R439" s="1" t="s">
        <v>56</v>
      </c>
      <c r="S439" s="41"/>
      <c r="T439" s="45"/>
      <c r="U439" s="41"/>
      <c r="V439" s="41"/>
    </row>
    <row r="440" spans="1:22" ht="282" thickBot="1" x14ac:dyDescent="0.3">
      <c r="A440" s="41"/>
      <c r="B440" s="41"/>
      <c r="C440" s="41"/>
      <c r="D440" s="41"/>
      <c r="E440" s="41"/>
      <c r="F440" s="41"/>
      <c r="G440" s="41"/>
      <c r="H440" s="43"/>
      <c r="I440" s="41"/>
      <c r="J440" s="41"/>
      <c r="K440" s="41"/>
      <c r="L440" s="41"/>
      <c r="M440" s="47" t="s">
        <v>351</v>
      </c>
      <c r="N440" s="47" t="s">
        <v>98</v>
      </c>
      <c r="O440" s="47" t="s">
        <v>297</v>
      </c>
      <c r="P440" s="47" t="s">
        <v>350</v>
      </c>
      <c r="Q440" s="1" t="s">
        <v>349</v>
      </c>
      <c r="R440" s="1" t="s">
        <v>267</v>
      </c>
      <c r="S440" s="41"/>
      <c r="T440" s="45"/>
      <c r="U440" s="41"/>
      <c r="V440" s="41"/>
    </row>
    <row r="441" spans="1:22" ht="409.6" thickBot="1" x14ac:dyDescent="0.3">
      <c r="A441" s="41"/>
      <c r="B441" s="41"/>
      <c r="C441" s="41"/>
      <c r="D441" s="41"/>
      <c r="E441" s="41"/>
      <c r="F441" s="41"/>
      <c r="G441" s="41"/>
      <c r="H441" s="43"/>
      <c r="I441" s="41"/>
      <c r="J441" s="41"/>
      <c r="K441" s="41"/>
      <c r="L441" s="41"/>
      <c r="M441" s="42"/>
      <c r="N441" s="42"/>
      <c r="O441" s="42"/>
      <c r="P441" s="42"/>
      <c r="Q441" s="1" t="s">
        <v>348</v>
      </c>
      <c r="R441" s="1" t="s">
        <v>56</v>
      </c>
      <c r="S441" s="41"/>
      <c r="T441" s="45"/>
      <c r="U441" s="41"/>
      <c r="V441" s="41"/>
    </row>
    <row r="442" spans="1:22" ht="360.75" thickBot="1" x14ac:dyDescent="0.3">
      <c r="A442" s="41"/>
      <c r="B442" s="41"/>
      <c r="C442" s="41"/>
      <c r="D442" s="41"/>
      <c r="E442" s="41"/>
      <c r="F442" s="41"/>
      <c r="G442" s="41"/>
      <c r="H442" s="43"/>
      <c r="I442" s="41"/>
      <c r="J442" s="41"/>
      <c r="K442" s="41"/>
      <c r="L442" s="41"/>
      <c r="M442" s="47" t="s">
        <v>347</v>
      </c>
      <c r="N442" s="47" t="s">
        <v>98</v>
      </c>
      <c r="O442" s="47" t="s">
        <v>297</v>
      </c>
      <c r="P442" s="47" t="s">
        <v>39</v>
      </c>
      <c r="Q442" s="1" t="s">
        <v>346</v>
      </c>
      <c r="R442" s="1" t="s">
        <v>267</v>
      </c>
      <c r="S442" s="41"/>
      <c r="T442" s="45"/>
      <c r="U442" s="41"/>
      <c r="V442" s="41"/>
    </row>
    <row r="443" spans="1:22" ht="203.25" thickBot="1" x14ac:dyDescent="0.3">
      <c r="A443" s="42"/>
      <c r="B443" s="42"/>
      <c r="C443" s="42"/>
      <c r="D443" s="42"/>
      <c r="E443" s="42"/>
      <c r="F443" s="42"/>
      <c r="G443" s="42"/>
      <c r="H443" s="44"/>
      <c r="I443" s="42"/>
      <c r="J443" s="42"/>
      <c r="K443" s="42"/>
      <c r="L443" s="42"/>
      <c r="M443" s="42"/>
      <c r="N443" s="42"/>
      <c r="O443" s="42"/>
      <c r="P443" s="42"/>
      <c r="Q443" s="1" t="s">
        <v>345</v>
      </c>
      <c r="R443" s="1" t="s">
        <v>56</v>
      </c>
      <c r="S443" s="42"/>
      <c r="T443" s="46"/>
      <c r="U443" s="42"/>
      <c r="V443" s="42"/>
    </row>
    <row r="444" spans="1:22" ht="409.6" thickBot="1" x14ac:dyDescent="0.3">
      <c r="A444" s="47" t="s">
        <v>206</v>
      </c>
      <c r="B444" s="47">
        <v>800</v>
      </c>
      <c r="C444" s="47" t="s">
        <v>96</v>
      </c>
      <c r="D444" s="47" t="s">
        <v>98</v>
      </c>
      <c r="E444" s="47" t="s">
        <v>326</v>
      </c>
      <c r="F444" s="47" t="s">
        <v>95</v>
      </c>
      <c r="G444" s="47"/>
      <c r="H444" s="48" t="s">
        <v>344</v>
      </c>
      <c r="I444" s="47" t="s">
        <v>109</v>
      </c>
      <c r="J444" s="47" t="s">
        <v>235</v>
      </c>
      <c r="K444" s="47"/>
      <c r="L444" s="47">
        <v>0</v>
      </c>
      <c r="M444" s="1" t="s">
        <v>343</v>
      </c>
      <c r="N444" s="1" t="s">
        <v>98</v>
      </c>
      <c r="O444" s="1" t="s">
        <v>328</v>
      </c>
      <c r="P444" s="1" t="s">
        <v>24</v>
      </c>
      <c r="Q444" s="1" t="s">
        <v>342</v>
      </c>
      <c r="R444" s="1" t="s">
        <v>267</v>
      </c>
      <c r="S444" s="47" t="s">
        <v>328</v>
      </c>
      <c r="T444" s="50">
        <v>0.28571428571428598</v>
      </c>
      <c r="U444" s="47">
        <v>-208</v>
      </c>
      <c r="V444" s="47"/>
    </row>
    <row r="445" spans="1:22" ht="135.75" thickBot="1" x14ac:dyDescent="0.3">
      <c r="A445" s="41"/>
      <c r="B445" s="41"/>
      <c r="C445" s="41"/>
      <c r="D445" s="41"/>
      <c r="E445" s="41"/>
      <c r="F445" s="41"/>
      <c r="G445" s="41"/>
      <c r="H445" s="43"/>
      <c r="I445" s="41"/>
      <c r="J445" s="41"/>
      <c r="K445" s="41"/>
      <c r="L445" s="41"/>
      <c r="M445" s="47" t="s">
        <v>341</v>
      </c>
      <c r="N445" s="47" t="s">
        <v>98</v>
      </c>
      <c r="O445" s="47" t="s">
        <v>328</v>
      </c>
      <c r="P445" s="47" t="s">
        <v>39</v>
      </c>
      <c r="Q445" s="1" t="s">
        <v>340</v>
      </c>
      <c r="R445" s="1" t="s">
        <v>267</v>
      </c>
      <c r="S445" s="41"/>
      <c r="T445" s="51"/>
      <c r="U445" s="41"/>
      <c r="V445" s="41"/>
    </row>
    <row r="446" spans="1:22" ht="349.5" thickBot="1" x14ac:dyDescent="0.3">
      <c r="A446" s="41"/>
      <c r="B446" s="41"/>
      <c r="C446" s="41"/>
      <c r="D446" s="41"/>
      <c r="E446" s="41"/>
      <c r="F446" s="41"/>
      <c r="G446" s="41"/>
      <c r="H446" s="43"/>
      <c r="I446" s="41"/>
      <c r="J446" s="41"/>
      <c r="K446" s="41"/>
      <c r="L446" s="41"/>
      <c r="M446" s="42"/>
      <c r="N446" s="42"/>
      <c r="O446" s="42"/>
      <c r="P446" s="42"/>
      <c r="Q446" s="1" t="s">
        <v>313</v>
      </c>
      <c r="R446" s="1" t="s">
        <v>56</v>
      </c>
      <c r="S446" s="41"/>
      <c r="T446" s="51"/>
      <c r="U446" s="41"/>
      <c r="V446" s="41"/>
    </row>
    <row r="447" spans="1:22" ht="360.75" thickBot="1" x14ac:dyDescent="0.3">
      <c r="A447" s="41"/>
      <c r="B447" s="41"/>
      <c r="C447" s="41"/>
      <c r="D447" s="41"/>
      <c r="E447" s="41"/>
      <c r="F447" s="41"/>
      <c r="G447" s="41"/>
      <c r="H447" s="43"/>
      <c r="I447" s="41"/>
      <c r="J447" s="41"/>
      <c r="K447" s="41"/>
      <c r="L447" s="41"/>
      <c r="M447" s="47" t="s">
        <v>339</v>
      </c>
      <c r="N447" s="47" t="s">
        <v>98</v>
      </c>
      <c r="O447" s="47" t="s">
        <v>328</v>
      </c>
      <c r="P447" s="47" t="s">
        <v>39</v>
      </c>
      <c r="Q447" s="1" t="s">
        <v>338</v>
      </c>
      <c r="R447" s="1" t="s">
        <v>267</v>
      </c>
      <c r="S447" s="41"/>
      <c r="T447" s="51"/>
      <c r="U447" s="41"/>
      <c r="V447" s="41"/>
    </row>
    <row r="448" spans="1:22" ht="315.75" thickBot="1" x14ac:dyDescent="0.3">
      <c r="A448" s="41"/>
      <c r="B448" s="41"/>
      <c r="C448" s="41"/>
      <c r="D448" s="41"/>
      <c r="E448" s="41"/>
      <c r="F448" s="41"/>
      <c r="G448" s="41"/>
      <c r="H448" s="43"/>
      <c r="I448" s="41"/>
      <c r="J448" s="41"/>
      <c r="K448" s="41"/>
      <c r="L448" s="41"/>
      <c r="M448" s="42"/>
      <c r="N448" s="42"/>
      <c r="O448" s="42"/>
      <c r="P448" s="42"/>
      <c r="Q448" s="1" t="s">
        <v>337</v>
      </c>
      <c r="R448" s="1" t="s">
        <v>56</v>
      </c>
      <c r="S448" s="41"/>
      <c r="T448" s="51"/>
      <c r="U448" s="41"/>
      <c r="V448" s="41"/>
    </row>
    <row r="449" spans="1:22" ht="409.6" thickBot="1" x14ac:dyDescent="0.3">
      <c r="A449" s="41"/>
      <c r="B449" s="41"/>
      <c r="C449" s="41"/>
      <c r="D449" s="41"/>
      <c r="E449" s="41"/>
      <c r="F449" s="41"/>
      <c r="G449" s="41"/>
      <c r="H449" s="43"/>
      <c r="I449" s="41"/>
      <c r="J449" s="41"/>
      <c r="K449" s="41"/>
      <c r="L449" s="41"/>
      <c r="M449" s="47" t="s">
        <v>336</v>
      </c>
      <c r="N449" s="47" t="s">
        <v>98</v>
      </c>
      <c r="O449" s="47" t="s">
        <v>328</v>
      </c>
      <c r="P449" s="47" t="s">
        <v>24</v>
      </c>
      <c r="Q449" s="1" t="s">
        <v>335</v>
      </c>
      <c r="R449" s="1" t="s">
        <v>267</v>
      </c>
      <c r="S449" s="41"/>
      <c r="T449" s="51"/>
      <c r="U449" s="41"/>
      <c r="V449" s="41"/>
    </row>
    <row r="450" spans="1:22" ht="409.6" thickBot="1" x14ac:dyDescent="0.3">
      <c r="A450" s="41"/>
      <c r="B450" s="41"/>
      <c r="C450" s="41"/>
      <c r="D450" s="41"/>
      <c r="E450" s="41"/>
      <c r="F450" s="41"/>
      <c r="G450" s="41"/>
      <c r="H450" s="43"/>
      <c r="I450" s="41"/>
      <c r="J450" s="41"/>
      <c r="K450" s="41"/>
      <c r="L450" s="41"/>
      <c r="M450" s="42"/>
      <c r="N450" s="42"/>
      <c r="O450" s="42"/>
      <c r="P450" s="42"/>
      <c r="Q450" s="1" t="s">
        <v>334</v>
      </c>
      <c r="R450" s="1" t="s">
        <v>267</v>
      </c>
      <c r="S450" s="41"/>
      <c r="T450" s="51"/>
      <c r="U450" s="41"/>
      <c r="V450" s="41"/>
    </row>
    <row r="451" spans="1:22" ht="248.25" thickBot="1" x14ac:dyDescent="0.3">
      <c r="A451" s="41"/>
      <c r="B451" s="41"/>
      <c r="C451" s="41"/>
      <c r="D451" s="41"/>
      <c r="E451" s="41"/>
      <c r="F451" s="41"/>
      <c r="G451" s="41"/>
      <c r="H451" s="43"/>
      <c r="I451" s="41"/>
      <c r="J451" s="41"/>
      <c r="K451" s="41"/>
      <c r="L451" s="41"/>
      <c r="M451" s="1" t="s">
        <v>333</v>
      </c>
      <c r="N451" s="1" t="s">
        <v>98</v>
      </c>
      <c r="O451" s="1" t="s">
        <v>328</v>
      </c>
      <c r="P451" s="1" t="s">
        <v>24</v>
      </c>
      <c r="Q451" s="1" t="s">
        <v>332</v>
      </c>
      <c r="R451" s="1" t="s">
        <v>267</v>
      </c>
      <c r="S451" s="41"/>
      <c r="T451" s="51"/>
      <c r="U451" s="41"/>
      <c r="V451" s="41"/>
    </row>
    <row r="452" spans="1:22" ht="259.5" thickBot="1" x14ac:dyDescent="0.3">
      <c r="A452" s="41"/>
      <c r="B452" s="41"/>
      <c r="C452" s="41"/>
      <c r="D452" s="41"/>
      <c r="E452" s="41"/>
      <c r="F452" s="41"/>
      <c r="G452" s="41"/>
      <c r="H452" s="43"/>
      <c r="I452" s="41"/>
      <c r="J452" s="41"/>
      <c r="K452" s="41"/>
      <c r="L452" s="41"/>
      <c r="M452" s="1" t="s">
        <v>331</v>
      </c>
      <c r="N452" s="1" t="s">
        <v>98</v>
      </c>
      <c r="O452" s="1" t="s">
        <v>328</v>
      </c>
      <c r="P452" s="1" t="s">
        <v>24</v>
      </c>
      <c r="Q452" s="1" t="s">
        <v>330</v>
      </c>
      <c r="R452" s="1" t="s">
        <v>267</v>
      </c>
      <c r="S452" s="41"/>
      <c r="T452" s="51"/>
      <c r="U452" s="41"/>
      <c r="V452" s="41"/>
    </row>
    <row r="453" spans="1:22" ht="135.75" thickBot="1" x14ac:dyDescent="0.3">
      <c r="A453" s="42"/>
      <c r="B453" s="42"/>
      <c r="C453" s="42"/>
      <c r="D453" s="42"/>
      <c r="E453" s="42"/>
      <c r="F453" s="42"/>
      <c r="G453" s="42"/>
      <c r="H453" s="44"/>
      <c r="I453" s="42"/>
      <c r="J453" s="42"/>
      <c r="K453" s="42"/>
      <c r="L453" s="42"/>
      <c r="M453" s="1" t="s">
        <v>329</v>
      </c>
      <c r="N453" s="1" t="s">
        <v>98</v>
      </c>
      <c r="O453" s="1" t="s">
        <v>328</v>
      </c>
      <c r="P453" s="1" t="s">
        <v>24</v>
      </c>
      <c r="Q453" s="1" t="s">
        <v>327</v>
      </c>
      <c r="R453" s="1" t="s">
        <v>267</v>
      </c>
      <c r="S453" s="42"/>
      <c r="T453" s="52"/>
      <c r="U453" s="42"/>
      <c r="V453" s="42"/>
    </row>
    <row r="454" spans="1:22" ht="409.6" thickBot="1" x14ac:dyDescent="0.3">
      <c r="A454" s="47" t="s">
        <v>206</v>
      </c>
      <c r="B454" s="47">
        <v>801</v>
      </c>
      <c r="C454" s="47" t="s">
        <v>96</v>
      </c>
      <c r="D454" s="47" t="s">
        <v>98</v>
      </c>
      <c r="E454" s="47" t="s">
        <v>326</v>
      </c>
      <c r="F454" s="47" t="s">
        <v>95</v>
      </c>
      <c r="G454" s="47"/>
      <c r="H454" s="48" t="s">
        <v>325</v>
      </c>
      <c r="I454" s="47" t="s">
        <v>109</v>
      </c>
      <c r="J454" s="47" t="s">
        <v>235</v>
      </c>
      <c r="K454" s="47"/>
      <c r="L454" s="47">
        <v>0</v>
      </c>
      <c r="M454" s="47" t="s">
        <v>324</v>
      </c>
      <c r="N454" s="47" t="s">
        <v>98</v>
      </c>
      <c r="O454" s="47" t="s">
        <v>297</v>
      </c>
      <c r="P454" s="47" t="s">
        <v>39</v>
      </c>
      <c r="Q454" s="1" t="s">
        <v>323</v>
      </c>
      <c r="R454" s="1" t="s">
        <v>318</v>
      </c>
      <c r="S454" s="47" t="s">
        <v>322</v>
      </c>
      <c r="T454" s="49">
        <v>0.25</v>
      </c>
      <c r="U454" s="47">
        <v>-207</v>
      </c>
      <c r="V454" s="47"/>
    </row>
    <row r="455" spans="1:22" ht="327" thickBot="1" x14ac:dyDescent="0.3">
      <c r="A455" s="41"/>
      <c r="B455" s="41"/>
      <c r="C455" s="41"/>
      <c r="D455" s="41"/>
      <c r="E455" s="41"/>
      <c r="F455" s="41"/>
      <c r="G455" s="41"/>
      <c r="H455" s="43"/>
      <c r="I455" s="41"/>
      <c r="J455" s="41"/>
      <c r="K455" s="41"/>
      <c r="L455" s="41"/>
      <c r="M455" s="42"/>
      <c r="N455" s="42"/>
      <c r="O455" s="42"/>
      <c r="P455" s="42"/>
      <c r="Q455" s="1" t="s">
        <v>321</v>
      </c>
      <c r="R455" s="1" t="s">
        <v>56</v>
      </c>
      <c r="S455" s="41"/>
      <c r="T455" s="45"/>
      <c r="U455" s="41"/>
      <c r="V455" s="41"/>
    </row>
    <row r="456" spans="1:22" ht="409.6" thickBot="1" x14ac:dyDescent="0.3">
      <c r="A456" s="41"/>
      <c r="B456" s="41"/>
      <c r="C456" s="41"/>
      <c r="D456" s="41"/>
      <c r="E456" s="41"/>
      <c r="F456" s="41"/>
      <c r="G456" s="41"/>
      <c r="H456" s="43"/>
      <c r="I456" s="41"/>
      <c r="J456" s="41"/>
      <c r="K456" s="41"/>
      <c r="L456" s="41"/>
      <c r="M456" s="47" t="s">
        <v>320</v>
      </c>
      <c r="N456" s="47" t="s">
        <v>98</v>
      </c>
      <c r="O456" s="47" t="s">
        <v>297</v>
      </c>
      <c r="P456" s="47" t="s">
        <v>39</v>
      </c>
      <c r="Q456" s="1" t="s">
        <v>319</v>
      </c>
      <c r="R456" s="1" t="s">
        <v>318</v>
      </c>
      <c r="S456" s="41"/>
      <c r="T456" s="45"/>
      <c r="U456" s="41"/>
      <c r="V456" s="41"/>
    </row>
    <row r="457" spans="1:22" ht="135.75" thickBot="1" x14ac:dyDescent="0.3">
      <c r="A457" s="41"/>
      <c r="B457" s="41"/>
      <c r="C457" s="41"/>
      <c r="D457" s="41"/>
      <c r="E457" s="41"/>
      <c r="F457" s="41"/>
      <c r="G457" s="41"/>
      <c r="H457" s="43"/>
      <c r="I457" s="41"/>
      <c r="J457" s="41"/>
      <c r="K457" s="41"/>
      <c r="L457" s="41"/>
      <c r="M457" s="41"/>
      <c r="N457" s="41"/>
      <c r="O457" s="41"/>
      <c r="P457" s="41"/>
      <c r="Q457" s="1" t="s">
        <v>317</v>
      </c>
      <c r="R457" s="1" t="s">
        <v>267</v>
      </c>
      <c r="S457" s="41"/>
      <c r="T457" s="45"/>
      <c r="U457" s="41"/>
      <c r="V457" s="41"/>
    </row>
    <row r="458" spans="1:22" ht="409.6" thickBot="1" x14ac:dyDescent="0.3">
      <c r="A458" s="41"/>
      <c r="B458" s="41"/>
      <c r="C458" s="41"/>
      <c r="D458" s="41"/>
      <c r="E458" s="41"/>
      <c r="F458" s="41"/>
      <c r="G458" s="41"/>
      <c r="H458" s="43"/>
      <c r="I458" s="41"/>
      <c r="J458" s="41"/>
      <c r="K458" s="41"/>
      <c r="L458" s="41"/>
      <c r="M458" s="42"/>
      <c r="N458" s="42"/>
      <c r="O458" s="42"/>
      <c r="P458" s="42"/>
      <c r="Q458" s="1" t="s">
        <v>316</v>
      </c>
      <c r="R458" s="1" t="s">
        <v>56</v>
      </c>
      <c r="S458" s="41"/>
      <c r="T458" s="45"/>
      <c r="U458" s="41"/>
      <c r="V458" s="41"/>
    </row>
    <row r="459" spans="1:22" ht="409.6" thickBot="1" x14ac:dyDescent="0.3">
      <c r="A459" s="41"/>
      <c r="B459" s="41"/>
      <c r="C459" s="41"/>
      <c r="D459" s="41"/>
      <c r="E459" s="41"/>
      <c r="F459" s="41"/>
      <c r="G459" s="41"/>
      <c r="H459" s="43"/>
      <c r="I459" s="41"/>
      <c r="J459" s="41"/>
      <c r="K459" s="41"/>
      <c r="L459" s="41"/>
      <c r="M459" s="47" t="s">
        <v>315</v>
      </c>
      <c r="N459" s="47" t="s">
        <v>98</v>
      </c>
      <c r="O459" s="47" t="s">
        <v>297</v>
      </c>
      <c r="P459" s="47" t="s">
        <v>39</v>
      </c>
      <c r="Q459" s="1" t="s">
        <v>314</v>
      </c>
      <c r="R459" s="1" t="s">
        <v>267</v>
      </c>
      <c r="S459" s="41"/>
      <c r="T459" s="45"/>
      <c r="U459" s="41"/>
      <c r="V459" s="41"/>
    </row>
    <row r="460" spans="1:22" ht="349.5" thickBot="1" x14ac:dyDescent="0.3">
      <c r="A460" s="41"/>
      <c r="B460" s="41"/>
      <c r="C460" s="41"/>
      <c r="D460" s="41"/>
      <c r="E460" s="41"/>
      <c r="F460" s="41"/>
      <c r="G460" s="41"/>
      <c r="H460" s="43"/>
      <c r="I460" s="41"/>
      <c r="J460" s="41"/>
      <c r="K460" s="41"/>
      <c r="L460" s="41"/>
      <c r="M460" s="42"/>
      <c r="N460" s="42"/>
      <c r="O460" s="42"/>
      <c r="P460" s="42"/>
      <c r="Q460" s="1" t="s">
        <v>313</v>
      </c>
      <c r="R460" s="1" t="s">
        <v>56</v>
      </c>
      <c r="S460" s="41"/>
      <c r="T460" s="45"/>
      <c r="U460" s="41"/>
      <c r="V460" s="41"/>
    </row>
    <row r="461" spans="1:22" ht="259.5" thickBot="1" x14ac:dyDescent="0.3">
      <c r="A461" s="41"/>
      <c r="B461" s="41"/>
      <c r="C461" s="41"/>
      <c r="D461" s="41"/>
      <c r="E461" s="41"/>
      <c r="F461" s="41"/>
      <c r="G461" s="41"/>
      <c r="H461" s="43"/>
      <c r="I461" s="41"/>
      <c r="J461" s="41"/>
      <c r="K461" s="41"/>
      <c r="L461" s="41"/>
      <c r="M461" s="1" t="s">
        <v>312</v>
      </c>
      <c r="N461" s="1" t="s">
        <v>98</v>
      </c>
      <c r="O461" s="1" t="s">
        <v>297</v>
      </c>
      <c r="P461" s="1" t="s">
        <v>24</v>
      </c>
      <c r="Q461" s="1" t="s">
        <v>311</v>
      </c>
      <c r="R461" s="1" t="s">
        <v>267</v>
      </c>
      <c r="S461" s="41"/>
      <c r="T461" s="45"/>
      <c r="U461" s="41"/>
      <c r="V461" s="41"/>
    </row>
    <row r="462" spans="1:22" ht="409.6" thickBot="1" x14ac:dyDescent="0.3">
      <c r="A462" s="41"/>
      <c r="B462" s="41"/>
      <c r="C462" s="41"/>
      <c r="D462" s="41"/>
      <c r="E462" s="41"/>
      <c r="F462" s="41"/>
      <c r="G462" s="41"/>
      <c r="H462" s="43"/>
      <c r="I462" s="41"/>
      <c r="J462" s="41"/>
      <c r="K462" s="41"/>
      <c r="L462" s="41"/>
      <c r="M462" s="1" t="s">
        <v>310</v>
      </c>
      <c r="N462" s="1" t="s">
        <v>98</v>
      </c>
      <c r="O462" s="1" t="s">
        <v>297</v>
      </c>
      <c r="P462" s="1" t="s">
        <v>24</v>
      </c>
      <c r="Q462" s="1" t="s">
        <v>307</v>
      </c>
      <c r="R462" s="1" t="s">
        <v>267</v>
      </c>
      <c r="S462" s="41"/>
      <c r="T462" s="45"/>
      <c r="U462" s="41"/>
      <c r="V462" s="41"/>
    </row>
    <row r="463" spans="1:22" ht="409.6" thickBot="1" x14ac:dyDescent="0.3">
      <c r="A463" s="41"/>
      <c r="B463" s="41"/>
      <c r="C463" s="41"/>
      <c r="D463" s="41"/>
      <c r="E463" s="41"/>
      <c r="F463" s="41"/>
      <c r="G463" s="41"/>
      <c r="H463" s="43"/>
      <c r="I463" s="41"/>
      <c r="J463" s="41"/>
      <c r="K463" s="41"/>
      <c r="L463" s="41"/>
      <c r="M463" s="1" t="s">
        <v>309</v>
      </c>
      <c r="N463" s="1" t="s">
        <v>98</v>
      </c>
      <c r="O463" s="1" t="s">
        <v>297</v>
      </c>
      <c r="P463" s="1" t="s">
        <v>24</v>
      </c>
      <c r="Q463" s="1" t="s">
        <v>307</v>
      </c>
      <c r="R463" s="1" t="s">
        <v>267</v>
      </c>
      <c r="S463" s="41"/>
      <c r="T463" s="45"/>
      <c r="U463" s="41"/>
      <c r="V463" s="41"/>
    </row>
    <row r="464" spans="1:22" ht="409.6" thickBot="1" x14ac:dyDescent="0.3">
      <c r="A464" s="41"/>
      <c r="B464" s="41"/>
      <c r="C464" s="41"/>
      <c r="D464" s="41"/>
      <c r="E464" s="41"/>
      <c r="F464" s="41"/>
      <c r="G464" s="41"/>
      <c r="H464" s="43"/>
      <c r="I464" s="41"/>
      <c r="J464" s="41"/>
      <c r="K464" s="41"/>
      <c r="L464" s="41"/>
      <c r="M464" s="1" t="s">
        <v>308</v>
      </c>
      <c r="N464" s="1" t="s">
        <v>98</v>
      </c>
      <c r="O464" s="1" t="s">
        <v>297</v>
      </c>
      <c r="P464" s="1" t="s">
        <v>24</v>
      </c>
      <c r="Q464" s="1" t="s">
        <v>307</v>
      </c>
      <c r="R464" s="1" t="s">
        <v>267</v>
      </c>
      <c r="S464" s="41"/>
      <c r="T464" s="45"/>
      <c r="U464" s="41"/>
      <c r="V464" s="41"/>
    </row>
    <row r="465" spans="1:22" ht="409.6" thickBot="1" x14ac:dyDescent="0.3">
      <c r="A465" s="41"/>
      <c r="B465" s="41"/>
      <c r="C465" s="41"/>
      <c r="D465" s="41"/>
      <c r="E465" s="41"/>
      <c r="F465" s="41"/>
      <c r="G465" s="41"/>
      <c r="H465" s="43"/>
      <c r="I465" s="41"/>
      <c r="J465" s="41"/>
      <c r="K465" s="41"/>
      <c r="L465" s="41"/>
      <c r="M465" s="1" t="s">
        <v>306</v>
      </c>
      <c r="N465" s="1" t="s">
        <v>98</v>
      </c>
      <c r="O465" s="1" t="s">
        <v>297</v>
      </c>
      <c r="P465" s="1" t="s">
        <v>24</v>
      </c>
      <c r="Q465" s="1" t="s">
        <v>305</v>
      </c>
      <c r="R465" s="1" t="s">
        <v>267</v>
      </c>
      <c r="S465" s="41"/>
      <c r="T465" s="45"/>
      <c r="U465" s="41"/>
      <c r="V465" s="41"/>
    </row>
    <row r="466" spans="1:22" ht="192" thickBot="1" x14ac:dyDescent="0.3">
      <c r="A466" s="41"/>
      <c r="B466" s="41"/>
      <c r="C466" s="41"/>
      <c r="D466" s="41"/>
      <c r="E466" s="41"/>
      <c r="F466" s="41"/>
      <c r="G466" s="41"/>
      <c r="H466" s="43"/>
      <c r="I466" s="41"/>
      <c r="J466" s="41"/>
      <c r="K466" s="41"/>
      <c r="L466" s="41"/>
      <c r="M466" s="1" t="s">
        <v>304</v>
      </c>
      <c r="N466" s="1" t="s">
        <v>98</v>
      </c>
      <c r="O466" s="1" t="s">
        <v>297</v>
      </c>
      <c r="P466" s="1" t="s">
        <v>24</v>
      </c>
      <c r="Q466" s="1" t="s">
        <v>303</v>
      </c>
      <c r="R466" s="1" t="s">
        <v>267</v>
      </c>
      <c r="S466" s="41"/>
      <c r="T466" s="45"/>
      <c r="U466" s="41"/>
      <c r="V466" s="41"/>
    </row>
    <row r="467" spans="1:22" ht="327" thickBot="1" x14ac:dyDescent="0.3">
      <c r="A467" s="41"/>
      <c r="B467" s="41"/>
      <c r="C467" s="41"/>
      <c r="D467" s="41"/>
      <c r="E467" s="41"/>
      <c r="F467" s="41"/>
      <c r="G467" s="41"/>
      <c r="H467" s="43"/>
      <c r="I467" s="41"/>
      <c r="J467" s="41"/>
      <c r="K467" s="41"/>
      <c r="L467" s="41"/>
      <c r="M467" s="1" t="s">
        <v>302</v>
      </c>
      <c r="N467" s="1" t="s">
        <v>98</v>
      </c>
      <c r="O467" s="1" t="s">
        <v>297</v>
      </c>
      <c r="P467" s="1" t="s">
        <v>24</v>
      </c>
      <c r="Q467" s="1" t="s">
        <v>301</v>
      </c>
      <c r="R467" s="1" t="s">
        <v>267</v>
      </c>
      <c r="S467" s="41"/>
      <c r="T467" s="45"/>
      <c r="U467" s="41"/>
      <c r="V467" s="41"/>
    </row>
    <row r="468" spans="1:22" ht="409.6" thickBot="1" x14ac:dyDescent="0.3">
      <c r="A468" s="41"/>
      <c r="B468" s="41"/>
      <c r="C468" s="41"/>
      <c r="D468" s="41"/>
      <c r="E468" s="41"/>
      <c r="F468" s="41"/>
      <c r="G468" s="41"/>
      <c r="H468" s="43"/>
      <c r="I468" s="41"/>
      <c r="J468" s="41"/>
      <c r="K468" s="41"/>
      <c r="L468" s="41"/>
      <c r="M468" s="1" t="s">
        <v>300</v>
      </c>
      <c r="N468" s="1" t="s">
        <v>98</v>
      </c>
      <c r="O468" s="1" t="s">
        <v>297</v>
      </c>
      <c r="P468" s="1" t="s">
        <v>24</v>
      </c>
      <c r="Q468" s="1" t="s">
        <v>299</v>
      </c>
      <c r="R468" s="1" t="s">
        <v>267</v>
      </c>
      <c r="S468" s="41"/>
      <c r="T468" s="45"/>
      <c r="U468" s="41"/>
      <c r="V468" s="41"/>
    </row>
    <row r="469" spans="1:22" ht="338.25" thickBot="1" x14ac:dyDescent="0.3">
      <c r="A469" s="42"/>
      <c r="B469" s="42"/>
      <c r="C469" s="42"/>
      <c r="D469" s="42"/>
      <c r="E469" s="42"/>
      <c r="F469" s="42"/>
      <c r="G469" s="42"/>
      <c r="H469" s="44"/>
      <c r="I469" s="42"/>
      <c r="J469" s="42"/>
      <c r="K469" s="42"/>
      <c r="L469" s="42"/>
      <c r="M469" s="1" t="s">
        <v>298</v>
      </c>
      <c r="N469" s="1" t="s">
        <v>98</v>
      </c>
      <c r="O469" s="1" t="s">
        <v>297</v>
      </c>
      <c r="P469" s="1" t="s">
        <v>24</v>
      </c>
      <c r="Q469" s="1" t="s">
        <v>296</v>
      </c>
      <c r="R469" s="1" t="s">
        <v>267</v>
      </c>
      <c r="S469" s="42"/>
      <c r="T469" s="46"/>
      <c r="U469" s="42"/>
      <c r="V469" s="42"/>
    </row>
    <row r="470" spans="1:22" ht="192" thickBot="1" x14ac:dyDescent="0.3">
      <c r="A470" s="47" t="s">
        <v>283</v>
      </c>
      <c r="B470" s="47">
        <v>807</v>
      </c>
      <c r="C470" s="47" t="s">
        <v>96</v>
      </c>
      <c r="D470" s="47" t="s">
        <v>279</v>
      </c>
      <c r="E470" s="47" t="s">
        <v>282</v>
      </c>
      <c r="F470" s="47" t="s">
        <v>4</v>
      </c>
      <c r="G470" s="47"/>
      <c r="H470" s="48" t="s">
        <v>281</v>
      </c>
      <c r="I470" s="47" t="s">
        <v>280</v>
      </c>
      <c r="J470" s="47" t="s">
        <v>279</v>
      </c>
      <c r="K470" s="47"/>
      <c r="L470" s="47">
        <v>0</v>
      </c>
      <c r="M470" s="47" t="s">
        <v>278</v>
      </c>
      <c r="N470" s="47" t="s">
        <v>88</v>
      </c>
      <c r="O470" s="47" t="s">
        <v>0</v>
      </c>
      <c r="P470" s="47" t="s">
        <v>24</v>
      </c>
      <c r="Q470" s="1" t="s">
        <v>277</v>
      </c>
      <c r="R470" s="1" t="s">
        <v>274</v>
      </c>
      <c r="S470" s="47" t="s">
        <v>0</v>
      </c>
      <c r="T470" s="49">
        <v>0</v>
      </c>
      <c r="U470" s="47">
        <v>157</v>
      </c>
      <c r="V470" s="47"/>
    </row>
    <row r="471" spans="1:22" ht="409.6" thickBot="1" x14ac:dyDescent="0.3">
      <c r="A471" s="41"/>
      <c r="B471" s="41"/>
      <c r="C471" s="41"/>
      <c r="D471" s="41"/>
      <c r="E471" s="41"/>
      <c r="F471" s="41"/>
      <c r="G471" s="41"/>
      <c r="H471" s="43"/>
      <c r="I471" s="41"/>
      <c r="J471" s="41"/>
      <c r="K471" s="41"/>
      <c r="L471" s="41"/>
      <c r="M471" s="41"/>
      <c r="N471" s="41"/>
      <c r="O471" s="41"/>
      <c r="P471" s="41"/>
      <c r="Q471" s="1" t="s">
        <v>273</v>
      </c>
      <c r="R471" s="1" t="s">
        <v>272</v>
      </c>
      <c r="S471" s="41"/>
      <c r="T471" s="45"/>
      <c r="U471" s="41"/>
      <c r="V471" s="41"/>
    </row>
    <row r="472" spans="1:22" ht="203.25" thickBot="1" x14ac:dyDescent="0.3">
      <c r="A472" s="41"/>
      <c r="B472" s="41"/>
      <c r="C472" s="41"/>
      <c r="D472" s="41"/>
      <c r="E472" s="41"/>
      <c r="F472" s="41"/>
      <c r="G472" s="41"/>
      <c r="H472" s="43"/>
      <c r="I472" s="41"/>
      <c r="J472" s="41"/>
      <c r="K472" s="41"/>
      <c r="L472" s="41"/>
      <c r="M472" s="42"/>
      <c r="N472" s="42"/>
      <c r="O472" s="42"/>
      <c r="P472" s="42"/>
      <c r="Q472" s="1" t="s">
        <v>271</v>
      </c>
      <c r="R472" s="1" t="s">
        <v>270</v>
      </c>
      <c r="S472" s="41"/>
      <c r="T472" s="45"/>
      <c r="U472" s="41"/>
      <c r="V472" s="41"/>
    </row>
    <row r="473" spans="1:22" ht="158.25" thickBot="1" x14ac:dyDescent="0.3">
      <c r="A473" s="41"/>
      <c r="B473" s="41"/>
      <c r="C473" s="41"/>
      <c r="D473" s="41"/>
      <c r="E473" s="41"/>
      <c r="F473" s="41"/>
      <c r="G473" s="41"/>
      <c r="H473" s="43"/>
      <c r="I473" s="41"/>
      <c r="J473" s="41"/>
      <c r="K473" s="41"/>
      <c r="L473" s="41"/>
      <c r="M473" s="47" t="s">
        <v>276</v>
      </c>
      <c r="N473" s="47" t="s">
        <v>88</v>
      </c>
      <c r="O473" s="47" t="s">
        <v>0</v>
      </c>
      <c r="P473" s="47" t="s">
        <v>24</v>
      </c>
      <c r="Q473" s="1" t="s">
        <v>275</v>
      </c>
      <c r="R473" s="1" t="s">
        <v>274</v>
      </c>
      <c r="S473" s="41"/>
      <c r="T473" s="45"/>
      <c r="U473" s="41"/>
      <c r="V473" s="41"/>
    </row>
    <row r="474" spans="1:22" ht="409.6" thickBot="1" x14ac:dyDescent="0.3">
      <c r="A474" s="41"/>
      <c r="B474" s="41"/>
      <c r="C474" s="41"/>
      <c r="D474" s="41"/>
      <c r="E474" s="41"/>
      <c r="F474" s="41"/>
      <c r="G474" s="41"/>
      <c r="H474" s="43"/>
      <c r="I474" s="41"/>
      <c r="J474" s="41"/>
      <c r="K474" s="41"/>
      <c r="L474" s="41"/>
      <c r="M474" s="41"/>
      <c r="N474" s="41"/>
      <c r="O474" s="41"/>
      <c r="P474" s="41"/>
      <c r="Q474" s="1" t="s">
        <v>273</v>
      </c>
      <c r="R474" s="1" t="s">
        <v>272</v>
      </c>
      <c r="S474" s="41"/>
      <c r="T474" s="45"/>
      <c r="U474" s="41"/>
      <c r="V474" s="41"/>
    </row>
    <row r="475" spans="1:22" ht="203.25" thickBot="1" x14ac:dyDescent="0.3">
      <c r="A475" s="41"/>
      <c r="B475" s="41"/>
      <c r="C475" s="41"/>
      <c r="D475" s="41"/>
      <c r="E475" s="41"/>
      <c r="F475" s="41"/>
      <c r="G475" s="41"/>
      <c r="H475" s="43"/>
      <c r="I475" s="41"/>
      <c r="J475" s="41"/>
      <c r="K475" s="41"/>
      <c r="L475" s="41"/>
      <c r="M475" s="41"/>
      <c r="N475" s="41"/>
      <c r="O475" s="41"/>
      <c r="P475" s="41"/>
      <c r="Q475" s="1" t="s">
        <v>271</v>
      </c>
      <c r="R475" s="1" t="s">
        <v>270</v>
      </c>
      <c r="S475" s="41"/>
      <c r="T475" s="45"/>
      <c r="U475" s="41"/>
      <c r="V475" s="41"/>
    </row>
    <row r="476" spans="1:22" ht="409.6" thickBot="1" x14ac:dyDescent="0.3">
      <c r="A476" s="42"/>
      <c r="B476" s="42"/>
      <c r="C476" s="42"/>
      <c r="D476" s="42"/>
      <c r="E476" s="42"/>
      <c r="F476" s="42"/>
      <c r="G476" s="42"/>
      <c r="H476" s="44"/>
      <c r="I476" s="42"/>
      <c r="J476" s="42"/>
      <c r="K476" s="42"/>
      <c r="L476" s="42"/>
      <c r="M476" s="42"/>
      <c r="N476" s="42"/>
      <c r="O476" s="42"/>
      <c r="P476" s="42"/>
      <c r="Q476" s="1" t="s">
        <v>269</v>
      </c>
      <c r="R476" s="1" t="s">
        <v>13</v>
      </c>
      <c r="S476" s="42"/>
      <c r="T476" s="46"/>
      <c r="U476" s="42"/>
      <c r="V476" s="42"/>
    </row>
    <row r="477" spans="1:22" ht="79.5" thickBot="1" x14ac:dyDescent="0.3">
      <c r="A477" s="47" t="s">
        <v>8</v>
      </c>
      <c r="B477" s="47">
        <v>427</v>
      </c>
      <c r="C477" s="47" t="s">
        <v>96</v>
      </c>
      <c r="D477" s="47" t="s">
        <v>88</v>
      </c>
      <c r="E477" s="47" t="s">
        <v>54</v>
      </c>
      <c r="F477" s="47" t="s">
        <v>95</v>
      </c>
      <c r="G477" s="47"/>
      <c r="H477" s="48" t="s">
        <v>94</v>
      </c>
      <c r="I477" s="47" t="s">
        <v>93</v>
      </c>
      <c r="J477" s="47" t="s">
        <v>1</v>
      </c>
      <c r="K477" s="47"/>
      <c r="L477" s="47">
        <v>0</v>
      </c>
      <c r="M477" s="1" t="s">
        <v>92</v>
      </c>
      <c r="N477" s="1" t="s">
        <v>88</v>
      </c>
      <c r="O477" s="1" t="s">
        <v>87</v>
      </c>
      <c r="P477" s="1" t="s">
        <v>24</v>
      </c>
      <c r="Q477" s="1"/>
      <c r="R477" s="1"/>
      <c r="S477" s="47" t="s">
        <v>87</v>
      </c>
      <c r="T477" s="49">
        <v>0</v>
      </c>
      <c r="U477" s="47">
        <v>-87</v>
      </c>
      <c r="V477" s="47"/>
    </row>
    <row r="478" spans="1:22" ht="57" thickBot="1" x14ac:dyDescent="0.3">
      <c r="A478" s="41"/>
      <c r="B478" s="41"/>
      <c r="C478" s="41"/>
      <c r="D478" s="41"/>
      <c r="E478" s="41"/>
      <c r="F478" s="41"/>
      <c r="G478" s="41"/>
      <c r="H478" s="43"/>
      <c r="I478" s="41"/>
      <c r="J478" s="41"/>
      <c r="K478" s="41"/>
      <c r="L478" s="41"/>
      <c r="M478" s="1" t="s">
        <v>91</v>
      </c>
      <c r="N478" s="1" t="s">
        <v>88</v>
      </c>
      <c r="O478" s="1" t="s">
        <v>90</v>
      </c>
      <c r="P478" s="1" t="s">
        <v>24</v>
      </c>
      <c r="Q478" s="1"/>
      <c r="R478" s="1"/>
      <c r="S478" s="41"/>
      <c r="T478" s="45"/>
      <c r="U478" s="41"/>
      <c r="V478" s="41"/>
    </row>
    <row r="479" spans="1:22" ht="192" thickBot="1" x14ac:dyDescent="0.3">
      <c r="A479" s="42"/>
      <c r="B479" s="42"/>
      <c r="C479" s="42"/>
      <c r="D479" s="42"/>
      <c r="E479" s="42"/>
      <c r="F479" s="42"/>
      <c r="G479" s="42"/>
      <c r="H479" s="44"/>
      <c r="I479" s="42"/>
      <c r="J479" s="42"/>
      <c r="K479" s="42"/>
      <c r="L479" s="42"/>
      <c r="M479" s="1" t="s">
        <v>89</v>
      </c>
      <c r="N479" s="1" t="s">
        <v>88</v>
      </c>
      <c r="O479" s="1" t="s">
        <v>87</v>
      </c>
      <c r="P479" s="1" t="s">
        <v>24</v>
      </c>
      <c r="Q479" s="1"/>
      <c r="R479" s="1"/>
      <c r="S479" s="42"/>
      <c r="T479" s="46"/>
      <c r="U479" s="42"/>
      <c r="V479" s="42"/>
    </row>
    <row r="480" spans="1:22" x14ac:dyDescent="0.25">
      <c r="L480" t="s">
        <v>1101</v>
      </c>
      <c r="M480">
        <f>COUNTA(M3:M479)</f>
        <v>115</v>
      </c>
    </row>
  </sheetData>
  <autoFilter ref="A2:V480" xr:uid="{00000000-0009-0000-0000-00000E000000}"/>
  <mergeCells count="877">
    <mergeCell ref="M1:R1"/>
    <mergeCell ref="S1:S2"/>
    <mergeCell ref="T1:T2"/>
    <mergeCell ref="U1:U2"/>
    <mergeCell ref="V1:V2"/>
    <mergeCell ref="A3:A16"/>
    <mergeCell ref="B3:B16"/>
    <mergeCell ref="C3:C16"/>
    <mergeCell ref="D3:D16"/>
    <mergeCell ref="E3:E16"/>
    <mergeCell ref="G1:G2"/>
    <mergeCell ref="H1:H2"/>
    <mergeCell ref="I1:I2"/>
    <mergeCell ref="J1:J2"/>
    <mergeCell ref="K1:K2"/>
    <mergeCell ref="L1:L2"/>
    <mergeCell ref="A1:A2"/>
    <mergeCell ref="B1:B2"/>
    <mergeCell ref="C1:C2"/>
    <mergeCell ref="D1:D2"/>
    <mergeCell ref="E1:E2"/>
    <mergeCell ref="F1:F2"/>
    <mergeCell ref="C17:C38"/>
    <mergeCell ref="D17:D38"/>
    <mergeCell ref="E17:E38"/>
    <mergeCell ref="F17:F38"/>
    <mergeCell ref="T3:T16"/>
    <mergeCell ref="U3:U16"/>
    <mergeCell ref="V3:V16"/>
    <mergeCell ref="M7:M16"/>
    <mergeCell ref="N7:N16"/>
    <mergeCell ref="O7:O16"/>
    <mergeCell ref="P7:P16"/>
    <mergeCell ref="L3:L16"/>
    <mergeCell ref="M3:M6"/>
    <mergeCell ref="N3:N6"/>
    <mergeCell ref="O3:O6"/>
    <mergeCell ref="P3:P6"/>
    <mergeCell ref="S3:S16"/>
    <mergeCell ref="F3:F16"/>
    <mergeCell ref="G3:G16"/>
    <mergeCell ref="H3:H16"/>
    <mergeCell ref="I3:I16"/>
    <mergeCell ref="J3:J16"/>
    <mergeCell ref="K3:K16"/>
    <mergeCell ref="U17:U38"/>
    <mergeCell ref="V17:V38"/>
    <mergeCell ref="A39:A66"/>
    <mergeCell ref="B39:B66"/>
    <mergeCell ref="C39:C66"/>
    <mergeCell ref="D39:D66"/>
    <mergeCell ref="E39:E66"/>
    <mergeCell ref="F39:F66"/>
    <mergeCell ref="G39:G66"/>
    <mergeCell ref="H39:H66"/>
    <mergeCell ref="M17:M38"/>
    <mergeCell ref="N17:N38"/>
    <mergeCell ref="O17:O38"/>
    <mergeCell ref="P17:P38"/>
    <mergeCell ref="S17:S38"/>
    <mergeCell ref="T17:T38"/>
    <mergeCell ref="G17:G38"/>
    <mergeCell ref="H17:H38"/>
    <mergeCell ref="I17:I38"/>
    <mergeCell ref="J17:J38"/>
    <mergeCell ref="K17:K38"/>
    <mergeCell ref="L17:L38"/>
    <mergeCell ref="A17:A38"/>
    <mergeCell ref="B17:B38"/>
    <mergeCell ref="V39:V66"/>
    <mergeCell ref="C67:C89"/>
    <mergeCell ref="D67:D89"/>
    <mergeCell ref="E67:E89"/>
    <mergeCell ref="F67:F89"/>
    <mergeCell ref="O39:O60"/>
    <mergeCell ref="P39:P60"/>
    <mergeCell ref="S39:S66"/>
    <mergeCell ref="T39:T66"/>
    <mergeCell ref="U39:U66"/>
    <mergeCell ref="U67:U89"/>
    <mergeCell ref="O61:O66"/>
    <mergeCell ref="P61:P66"/>
    <mergeCell ref="I39:I66"/>
    <mergeCell ref="J39:J66"/>
    <mergeCell ref="K39:K66"/>
    <mergeCell ref="L39:L66"/>
    <mergeCell ref="M39:M60"/>
    <mergeCell ref="N39:N60"/>
    <mergeCell ref="M61:M66"/>
    <mergeCell ref="N61:N66"/>
    <mergeCell ref="V67:V89"/>
    <mergeCell ref="A90:A120"/>
    <mergeCell ref="B90:B120"/>
    <mergeCell ref="C90:C120"/>
    <mergeCell ref="D90:D120"/>
    <mergeCell ref="E90:E120"/>
    <mergeCell ref="F90:F120"/>
    <mergeCell ref="G90:G120"/>
    <mergeCell ref="H90:H120"/>
    <mergeCell ref="M67:M89"/>
    <mergeCell ref="N67:N89"/>
    <mergeCell ref="O67:O89"/>
    <mergeCell ref="P67:P89"/>
    <mergeCell ref="S67:S89"/>
    <mergeCell ref="T67:T89"/>
    <mergeCell ref="G67:G89"/>
    <mergeCell ref="H67:H89"/>
    <mergeCell ref="I67:I89"/>
    <mergeCell ref="J67:J89"/>
    <mergeCell ref="K67:K89"/>
    <mergeCell ref="L67:L89"/>
    <mergeCell ref="A67:A89"/>
    <mergeCell ref="B67:B89"/>
    <mergeCell ref="O90:O105"/>
    <mergeCell ref="P90:P105"/>
    <mergeCell ref="S90:S120"/>
    <mergeCell ref="T90:T120"/>
    <mergeCell ref="U90:U120"/>
    <mergeCell ref="V90:V120"/>
    <mergeCell ref="O106:O120"/>
    <mergeCell ref="P106:P120"/>
    <mergeCell ref="I90:I120"/>
    <mergeCell ref="J90:J120"/>
    <mergeCell ref="K90:K120"/>
    <mergeCell ref="L90:L120"/>
    <mergeCell ref="M90:M105"/>
    <mergeCell ref="N90:N105"/>
    <mergeCell ref="M106:M120"/>
    <mergeCell ref="N106:N120"/>
    <mergeCell ref="G121:G153"/>
    <mergeCell ref="H121:H153"/>
    <mergeCell ref="I121:I153"/>
    <mergeCell ref="J121:J153"/>
    <mergeCell ref="K121:K153"/>
    <mergeCell ref="L121:L153"/>
    <mergeCell ref="A121:A153"/>
    <mergeCell ref="B121:B153"/>
    <mergeCell ref="C121:C153"/>
    <mergeCell ref="D121:D153"/>
    <mergeCell ref="E121:E153"/>
    <mergeCell ref="F121:F153"/>
    <mergeCell ref="U121:U153"/>
    <mergeCell ref="V121:V153"/>
    <mergeCell ref="M138:M153"/>
    <mergeCell ref="N138:N153"/>
    <mergeCell ref="O138:O153"/>
    <mergeCell ref="P138:P153"/>
    <mergeCell ref="M121:M137"/>
    <mergeCell ref="N121:N137"/>
    <mergeCell ref="O121:O137"/>
    <mergeCell ref="P121:P137"/>
    <mergeCell ref="S121:S153"/>
    <mergeCell ref="T121:T153"/>
    <mergeCell ref="G154:G185"/>
    <mergeCell ref="H154:H185"/>
    <mergeCell ref="I154:I185"/>
    <mergeCell ref="J154:J185"/>
    <mergeCell ref="K154:K185"/>
    <mergeCell ref="L154:L185"/>
    <mergeCell ref="A154:A185"/>
    <mergeCell ref="B154:B185"/>
    <mergeCell ref="C154:C185"/>
    <mergeCell ref="D154:D185"/>
    <mergeCell ref="E154:E185"/>
    <mergeCell ref="F154:F185"/>
    <mergeCell ref="U154:U185"/>
    <mergeCell ref="V154:V185"/>
    <mergeCell ref="M171:M185"/>
    <mergeCell ref="N171:N185"/>
    <mergeCell ref="O171:O185"/>
    <mergeCell ref="P171:P185"/>
    <mergeCell ref="M154:M170"/>
    <mergeCell ref="N154:N170"/>
    <mergeCell ref="O154:O170"/>
    <mergeCell ref="P154:P170"/>
    <mergeCell ref="S154:S185"/>
    <mergeCell ref="T154:T185"/>
    <mergeCell ref="G186:G225"/>
    <mergeCell ref="H186:H225"/>
    <mergeCell ref="I186:I225"/>
    <mergeCell ref="J186:J225"/>
    <mergeCell ref="K186:K225"/>
    <mergeCell ref="L186:L225"/>
    <mergeCell ref="A186:A225"/>
    <mergeCell ref="B186:B225"/>
    <mergeCell ref="C186:C225"/>
    <mergeCell ref="D186:D225"/>
    <mergeCell ref="E186:E225"/>
    <mergeCell ref="F186:F225"/>
    <mergeCell ref="U186:U225"/>
    <mergeCell ref="V186:V225"/>
    <mergeCell ref="M205:M222"/>
    <mergeCell ref="N205:N222"/>
    <mergeCell ref="O205:O222"/>
    <mergeCell ref="P205:P222"/>
    <mergeCell ref="M223:M225"/>
    <mergeCell ref="N223:N225"/>
    <mergeCell ref="O223:O225"/>
    <mergeCell ref="P223:P225"/>
    <mergeCell ref="M186:M204"/>
    <mergeCell ref="N186:N204"/>
    <mergeCell ref="O186:O204"/>
    <mergeCell ref="P186:P204"/>
    <mergeCell ref="S186:S225"/>
    <mergeCell ref="T186:T225"/>
    <mergeCell ref="G226:G244"/>
    <mergeCell ref="H226:H244"/>
    <mergeCell ref="I226:I244"/>
    <mergeCell ref="J226:J244"/>
    <mergeCell ref="K226:K244"/>
    <mergeCell ref="L226:L244"/>
    <mergeCell ref="A226:A244"/>
    <mergeCell ref="B226:B244"/>
    <mergeCell ref="C226:C244"/>
    <mergeCell ref="D226:D244"/>
    <mergeCell ref="E226:E244"/>
    <mergeCell ref="F226:F244"/>
    <mergeCell ref="U226:U244"/>
    <mergeCell ref="V226:V244"/>
    <mergeCell ref="M232:M238"/>
    <mergeCell ref="N232:N238"/>
    <mergeCell ref="O232:O238"/>
    <mergeCell ref="P232:P238"/>
    <mergeCell ref="M239:M244"/>
    <mergeCell ref="N239:N244"/>
    <mergeCell ref="O239:O244"/>
    <mergeCell ref="P239:P244"/>
    <mergeCell ref="M226:M231"/>
    <mergeCell ref="N226:N231"/>
    <mergeCell ref="O226:O231"/>
    <mergeCell ref="P226:P231"/>
    <mergeCell ref="S226:S244"/>
    <mergeCell ref="T226:T244"/>
    <mergeCell ref="G245:G260"/>
    <mergeCell ref="H245:H260"/>
    <mergeCell ref="I245:I260"/>
    <mergeCell ref="J245:J260"/>
    <mergeCell ref="K245:K260"/>
    <mergeCell ref="L245:L260"/>
    <mergeCell ref="A245:A260"/>
    <mergeCell ref="B245:B260"/>
    <mergeCell ref="C245:C260"/>
    <mergeCell ref="D245:D260"/>
    <mergeCell ref="E245:E260"/>
    <mergeCell ref="F245:F260"/>
    <mergeCell ref="U245:U260"/>
    <mergeCell ref="V245:V260"/>
    <mergeCell ref="M259:M260"/>
    <mergeCell ref="N259:N260"/>
    <mergeCell ref="O259:O260"/>
    <mergeCell ref="P259:P260"/>
    <mergeCell ref="M245:M258"/>
    <mergeCell ref="N245:N258"/>
    <mergeCell ref="O245:O258"/>
    <mergeCell ref="P245:P258"/>
    <mergeCell ref="S245:S260"/>
    <mergeCell ref="T245:T260"/>
    <mergeCell ref="G261:G273"/>
    <mergeCell ref="H261:H273"/>
    <mergeCell ref="I261:I273"/>
    <mergeCell ref="J261:J273"/>
    <mergeCell ref="K261:K273"/>
    <mergeCell ref="L261:L273"/>
    <mergeCell ref="A261:A273"/>
    <mergeCell ref="B261:B273"/>
    <mergeCell ref="C261:C273"/>
    <mergeCell ref="D261:D273"/>
    <mergeCell ref="E261:E273"/>
    <mergeCell ref="F261:F273"/>
    <mergeCell ref="U261:U273"/>
    <mergeCell ref="V261:V273"/>
    <mergeCell ref="M268:M273"/>
    <mergeCell ref="N268:N273"/>
    <mergeCell ref="O268:O273"/>
    <mergeCell ref="P268:P273"/>
    <mergeCell ref="M261:M267"/>
    <mergeCell ref="N261:N267"/>
    <mergeCell ref="O261:O267"/>
    <mergeCell ref="P261:P267"/>
    <mergeCell ref="S261:S273"/>
    <mergeCell ref="T261:T273"/>
    <mergeCell ref="G274:G289"/>
    <mergeCell ref="H274:H289"/>
    <mergeCell ref="I274:I289"/>
    <mergeCell ref="J274:J289"/>
    <mergeCell ref="K274:K289"/>
    <mergeCell ref="L274:L289"/>
    <mergeCell ref="A274:A289"/>
    <mergeCell ref="B274:B289"/>
    <mergeCell ref="C274:C289"/>
    <mergeCell ref="D274:D289"/>
    <mergeCell ref="E274:E289"/>
    <mergeCell ref="F274:F289"/>
    <mergeCell ref="U274:U289"/>
    <mergeCell ref="V274:V289"/>
    <mergeCell ref="M282:M289"/>
    <mergeCell ref="N282:N289"/>
    <mergeCell ref="O282:O289"/>
    <mergeCell ref="P282:P289"/>
    <mergeCell ref="M274:M281"/>
    <mergeCell ref="N274:N281"/>
    <mergeCell ref="O274:O281"/>
    <mergeCell ref="P274:P281"/>
    <mergeCell ref="S274:S289"/>
    <mergeCell ref="T274:T289"/>
    <mergeCell ref="G290:G299"/>
    <mergeCell ref="H290:H299"/>
    <mergeCell ref="I290:I299"/>
    <mergeCell ref="J290:J299"/>
    <mergeCell ref="K290:K299"/>
    <mergeCell ref="L290:L299"/>
    <mergeCell ref="A290:A299"/>
    <mergeCell ref="B290:B299"/>
    <mergeCell ref="C290:C299"/>
    <mergeCell ref="D290:D299"/>
    <mergeCell ref="E290:E299"/>
    <mergeCell ref="F290:F299"/>
    <mergeCell ref="U290:U299"/>
    <mergeCell ref="V290:V299"/>
    <mergeCell ref="M295:M299"/>
    <mergeCell ref="N295:N299"/>
    <mergeCell ref="O295:O299"/>
    <mergeCell ref="P295:P299"/>
    <mergeCell ref="M290:M294"/>
    <mergeCell ref="N290:N294"/>
    <mergeCell ref="O290:O294"/>
    <mergeCell ref="P290:P294"/>
    <mergeCell ref="S290:S299"/>
    <mergeCell ref="T290:T299"/>
    <mergeCell ref="G300:G304"/>
    <mergeCell ref="H300:H304"/>
    <mergeCell ref="I300:I304"/>
    <mergeCell ref="J300:J304"/>
    <mergeCell ref="K300:K304"/>
    <mergeCell ref="L300:L304"/>
    <mergeCell ref="A300:A304"/>
    <mergeCell ref="B300:B304"/>
    <mergeCell ref="C300:C304"/>
    <mergeCell ref="D300:D304"/>
    <mergeCell ref="E300:E304"/>
    <mergeCell ref="F300:F304"/>
    <mergeCell ref="U300:U304"/>
    <mergeCell ref="V300:V304"/>
    <mergeCell ref="M302:M304"/>
    <mergeCell ref="N302:N304"/>
    <mergeCell ref="O302:O304"/>
    <mergeCell ref="P302:P304"/>
    <mergeCell ref="M300:M301"/>
    <mergeCell ref="N300:N301"/>
    <mergeCell ref="O300:O301"/>
    <mergeCell ref="P300:P301"/>
    <mergeCell ref="S300:S304"/>
    <mergeCell ref="T300:T304"/>
    <mergeCell ref="G305:G318"/>
    <mergeCell ref="H305:H318"/>
    <mergeCell ref="I305:I318"/>
    <mergeCell ref="J305:J318"/>
    <mergeCell ref="K305:K318"/>
    <mergeCell ref="L305:L318"/>
    <mergeCell ref="A305:A318"/>
    <mergeCell ref="B305:B318"/>
    <mergeCell ref="C305:C318"/>
    <mergeCell ref="D305:D318"/>
    <mergeCell ref="E305:E318"/>
    <mergeCell ref="F305:F318"/>
    <mergeCell ref="U305:U318"/>
    <mergeCell ref="V305:V318"/>
    <mergeCell ref="M307:M318"/>
    <mergeCell ref="N307:N318"/>
    <mergeCell ref="O307:O318"/>
    <mergeCell ref="P307:P318"/>
    <mergeCell ref="M305:M306"/>
    <mergeCell ref="N305:N306"/>
    <mergeCell ref="O305:O306"/>
    <mergeCell ref="P305:P306"/>
    <mergeCell ref="S305:S318"/>
    <mergeCell ref="T305:T318"/>
    <mergeCell ref="G319:G327"/>
    <mergeCell ref="H319:H327"/>
    <mergeCell ref="I319:I327"/>
    <mergeCell ref="J319:J327"/>
    <mergeCell ref="K319:K327"/>
    <mergeCell ref="L319:L327"/>
    <mergeCell ref="A319:A327"/>
    <mergeCell ref="B319:B327"/>
    <mergeCell ref="C319:C327"/>
    <mergeCell ref="D319:D327"/>
    <mergeCell ref="E319:E327"/>
    <mergeCell ref="F319:F327"/>
    <mergeCell ref="U319:U327"/>
    <mergeCell ref="V319:V327"/>
    <mergeCell ref="M325:M327"/>
    <mergeCell ref="N325:N327"/>
    <mergeCell ref="O325:O327"/>
    <mergeCell ref="P325:P327"/>
    <mergeCell ref="M319:M324"/>
    <mergeCell ref="N319:N324"/>
    <mergeCell ref="O319:O324"/>
    <mergeCell ref="P319:P324"/>
    <mergeCell ref="S319:S327"/>
    <mergeCell ref="T319:T327"/>
    <mergeCell ref="G328:G333"/>
    <mergeCell ref="H328:H333"/>
    <mergeCell ref="I328:I333"/>
    <mergeCell ref="J328:J333"/>
    <mergeCell ref="K328:K333"/>
    <mergeCell ref="L328:L333"/>
    <mergeCell ref="A328:A333"/>
    <mergeCell ref="B328:B333"/>
    <mergeCell ref="C328:C333"/>
    <mergeCell ref="D328:D333"/>
    <mergeCell ref="E328:E333"/>
    <mergeCell ref="F328:F333"/>
    <mergeCell ref="U328:U333"/>
    <mergeCell ref="V328:V333"/>
    <mergeCell ref="M331:M333"/>
    <mergeCell ref="N331:N333"/>
    <mergeCell ref="O331:O333"/>
    <mergeCell ref="P331:P333"/>
    <mergeCell ref="M328:M330"/>
    <mergeCell ref="N328:N330"/>
    <mergeCell ref="O328:O330"/>
    <mergeCell ref="P328:P330"/>
    <mergeCell ref="S328:S333"/>
    <mergeCell ref="T328:T333"/>
    <mergeCell ref="S334:S336"/>
    <mergeCell ref="T334:T336"/>
    <mergeCell ref="U334:U336"/>
    <mergeCell ref="V334:V336"/>
    <mergeCell ref="A337:A338"/>
    <mergeCell ref="B337:B338"/>
    <mergeCell ref="C337:C338"/>
    <mergeCell ref="D337:D338"/>
    <mergeCell ref="E337:E338"/>
    <mergeCell ref="F337:F338"/>
    <mergeCell ref="G334:G336"/>
    <mergeCell ref="H334:H336"/>
    <mergeCell ref="I334:I336"/>
    <mergeCell ref="J334:J336"/>
    <mergeCell ref="K334:K336"/>
    <mergeCell ref="L334:L336"/>
    <mergeCell ref="A334:A336"/>
    <mergeCell ref="B334:B336"/>
    <mergeCell ref="C334:C336"/>
    <mergeCell ref="D334:D336"/>
    <mergeCell ref="E334:E336"/>
    <mergeCell ref="F334:F336"/>
    <mergeCell ref="S337:S338"/>
    <mergeCell ref="T337:T338"/>
    <mergeCell ref="U337:U338"/>
    <mergeCell ref="V337:V338"/>
    <mergeCell ref="A339:A341"/>
    <mergeCell ref="B339:B341"/>
    <mergeCell ref="C339:C341"/>
    <mergeCell ref="D339:D341"/>
    <mergeCell ref="E339:E341"/>
    <mergeCell ref="F339:F341"/>
    <mergeCell ref="G337:G338"/>
    <mergeCell ref="H337:H338"/>
    <mergeCell ref="I337:I338"/>
    <mergeCell ref="J337:J338"/>
    <mergeCell ref="K337:K338"/>
    <mergeCell ref="L337:L338"/>
    <mergeCell ref="V339:V341"/>
    <mergeCell ref="J339:J341"/>
    <mergeCell ref="K339:K341"/>
    <mergeCell ref="L339:L341"/>
    <mergeCell ref="A342:A346"/>
    <mergeCell ref="B342:B346"/>
    <mergeCell ref="C342:C346"/>
    <mergeCell ref="D342:D346"/>
    <mergeCell ref="E342:E346"/>
    <mergeCell ref="F342:F346"/>
    <mergeCell ref="G339:G341"/>
    <mergeCell ref="H339:H341"/>
    <mergeCell ref="I339:I341"/>
    <mergeCell ref="G342:G346"/>
    <mergeCell ref="H342:H346"/>
    <mergeCell ref="I342:I346"/>
    <mergeCell ref="J342:J346"/>
    <mergeCell ref="K342:K346"/>
    <mergeCell ref="L342:L346"/>
    <mergeCell ref="S339:S341"/>
    <mergeCell ref="T339:T341"/>
    <mergeCell ref="U339:U341"/>
    <mergeCell ref="U342:U346"/>
    <mergeCell ref="V342:V346"/>
    <mergeCell ref="M345:M346"/>
    <mergeCell ref="N345:N346"/>
    <mergeCell ref="O345:O346"/>
    <mergeCell ref="P345:P346"/>
    <mergeCell ref="M342:M344"/>
    <mergeCell ref="N342:N344"/>
    <mergeCell ref="O342:O344"/>
    <mergeCell ref="P342:P344"/>
    <mergeCell ref="S342:S346"/>
    <mergeCell ref="T342:T346"/>
    <mergeCell ref="U347:U356"/>
    <mergeCell ref="V347:V356"/>
    <mergeCell ref="M349:M350"/>
    <mergeCell ref="N349:N350"/>
    <mergeCell ref="O349:O350"/>
    <mergeCell ref="P349:P350"/>
    <mergeCell ref="M351:M352"/>
    <mergeCell ref="N351:N352"/>
    <mergeCell ref="O351:O352"/>
    <mergeCell ref="P351:P352"/>
    <mergeCell ref="M347:M348"/>
    <mergeCell ref="N347:N348"/>
    <mergeCell ref="O347:O348"/>
    <mergeCell ref="P347:P348"/>
    <mergeCell ref="S347:S356"/>
    <mergeCell ref="T347:T356"/>
    <mergeCell ref="M353:M354"/>
    <mergeCell ref="N353:N354"/>
    <mergeCell ref="O353:O354"/>
    <mergeCell ref="P353:P354"/>
    <mergeCell ref="M355:M356"/>
    <mergeCell ref="N355:N356"/>
    <mergeCell ref="O355:O356"/>
    <mergeCell ref="P355:P356"/>
    <mergeCell ref="A357:A366"/>
    <mergeCell ref="B357:B366"/>
    <mergeCell ref="C357:C366"/>
    <mergeCell ref="D357:D366"/>
    <mergeCell ref="E357:E366"/>
    <mergeCell ref="F357:F366"/>
    <mergeCell ref="G347:G356"/>
    <mergeCell ref="H347:H356"/>
    <mergeCell ref="I347:I356"/>
    <mergeCell ref="G357:G366"/>
    <mergeCell ref="H357:H366"/>
    <mergeCell ref="I357:I366"/>
    <mergeCell ref="J347:J356"/>
    <mergeCell ref="K347:K356"/>
    <mergeCell ref="L347:L356"/>
    <mergeCell ref="A347:A356"/>
    <mergeCell ref="B347:B356"/>
    <mergeCell ref="C347:C356"/>
    <mergeCell ref="D347:D356"/>
    <mergeCell ref="E347:E356"/>
    <mergeCell ref="F347:F356"/>
    <mergeCell ref="U357:U366"/>
    <mergeCell ref="V357:V366"/>
    <mergeCell ref="M359:M360"/>
    <mergeCell ref="N359:N360"/>
    <mergeCell ref="O359:O360"/>
    <mergeCell ref="P359:P360"/>
    <mergeCell ref="M361:M362"/>
    <mergeCell ref="N361:N362"/>
    <mergeCell ref="O361:O362"/>
    <mergeCell ref="P361:P362"/>
    <mergeCell ref="M357:M358"/>
    <mergeCell ref="N357:N358"/>
    <mergeCell ref="O357:O358"/>
    <mergeCell ref="P357:P358"/>
    <mergeCell ref="S357:S366"/>
    <mergeCell ref="T357:T366"/>
    <mergeCell ref="M363:M364"/>
    <mergeCell ref="N363:N364"/>
    <mergeCell ref="O363:O364"/>
    <mergeCell ref="P363:P364"/>
    <mergeCell ref="M365:M366"/>
    <mergeCell ref="N365:N366"/>
    <mergeCell ref="O365:O366"/>
    <mergeCell ref="P365:P366"/>
    <mergeCell ref="J357:J366"/>
    <mergeCell ref="K357:K366"/>
    <mergeCell ref="L357:L366"/>
    <mergeCell ref="U367:U382"/>
    <mergeCell ref="V367:V382"/>
    <mergeCell ref="M369:M370"/>
    <mergeCell ref="N369:N370"/>
    <mergeCell ref="O369:O370"/>
    <mergeCell ref="P369:P370"/>
    <mergeCell ref="M371:M372"/>
    <mergeCell ref="N371:N372"/>
    <mergeCell ref="O371:O372"/>
    <mergeCell ref="P371:P372"/>
    <mergeCell ref="M367:M368"/>
    <mergeCell ref="N367:N368"/>
    <mergeCell ref="O367:O368"/>
    <mergeCell ref="P367:P368"/>
    <mergeCell ref="S367:S382"/>
    <mergeCell ref="T367:T382"/>
    <mergeCell ref="M373:M375"/>
    <mergeCell ref="N373:N375"/>
    <mergeCell ref="O373:O375"/>
    <mergeCell ref="P373:P375"/>
    <mergeCell ref="P380:P382"/>
    <mergeCell ref="A383:A399"/>
    <mergeCell ref="B383:B399"/>
    <mergeCell ref="C383:C399"/>
    <mergeCell ref="D383:D399"/>
    <mergeCell ref="E383:E399"/>
    <mergeCell ref="F383:F399"/>
    <mergeCell ref="M376:M377"/>
    <mergeCell ref="N376:N377"/>
    <mergeCell ref="O376:O377"/>
    <mergeCell ref="G383:G399"/>
    <mergeCell ref="H383:H399"/>
    <mergeCell ref="I383:I399"/>
    <mergeCell ref="J383:J399"/>
    <mergeCell ref="K383:K399"/>
    <mergeCell ref="L383:L399"/>
    <mergeCell ref="M398:M399"/>
    <mergeCell ref="N398:N399"/>
    <mergeCell ref="O398:O399"/>
    <mergeCell ref="A367:A382"/>
    <mergeCell ref="B367:B382"/>
    <mergeCell ref="C367:C382"/>
    <mergeCell ref="D367:D382"/>
    <mergeCell ref="E367:E382"/>
    <mergeCell ref="F367:F382"/>
    <mergeCell ref="P376:P377"/>
    <mergeCell ref="M378:M379"/>
    <mergeCell ref="N378:N379"/>
    <mergeCell ref="O378:O379"/>
    <mergeCell ref="P378:P379"/>
    <mergeCell ref="G367:G382"/>
    <mergeCell ref="H367:H382"/>
    <mergeCell ref="I367:I382"/>
    <mergeCell ref="J367:J382"/>
    <mergeCell ref="K367:K382"/>
    <mergeCell ref="L367:L382"/>
    <mergeCell ref="M380:M382"/>
    <mergeCell ref="N380:N382"/>
    <mergeCell ref="O380:O382"/>
    <mergeCell ref="U383:U399"/>
    <mergeCell ref="V383:V399"/>
    <mergeCell ref="M385:M387"/>
    <mergeCell ref="N385:N387"/>
    <mergeCell ref="O385:O387"/>
    <mergeCell ref="P385:P387"/>
    <mergeCell ref="M388:M389"/>
    <mergeCell ref="N388:N389"/>
    <mergeCell ref="O388:O389"/>
    <mergeCell ref="P388:P389"/>
    <mergeCell ref="M383:M384"/>
    <mergeCell ref="N383:N384"/>
    <mergeCell ref="O383:O384"/>
    <mergeCell ref="P383:P384"/>
    <mergeCell ref="S383:S399"/>
    <mergeCell ref="T383:T399"/>
    <mergeCell ref="M390:M391"/>
    <mergeCell ref="N390:N391"/>
    <mergeCell ref="O390:O391"/>
    <mergeCell ref="P390:P391"/>
    <mergeCell ref="M396:M397"/>
    <mergeCell ref="N396:N397"/>
    <mergeCell ref="O396:O397"/>
    <mergeCell ref="P396:P397"/>
    <mergeCell ref="P398:P399"/>
    <mergeCell ref="M392:M393"/>
    <mergeCell ref="N392:N393"/>
    <mergeCell ref="O392:O393"/>
    <mergeCell ref="P392:P393"/>
    <mergeCell ref="M394:M395"/>
    <mergeCell ref="N394:N395"/>
    <mergeCell ref="O394:O395"/>
    <mergeCell ref="P394:P395"/>
    <mergeCell ref="G400:G423"/>
    <mergeCell ref="H400:H423"/>
    <mergeCell ref="I400:I423"/>
    <mergeCell ref="J400:J423"/>
    <mergeCell ref="K400:K423"/>
    <mergeCell ref="L400:L423"/>
    <mergeCell ref="A400:A423"/>
    <mergeCell ref="B400:B423"/>
    <mergeCell ref="C400:C423"/>
    <mergeCell ref="D400:D423"/>
    <mergeCell ref="E400:E423"/>
    <mergeCell ref="F400:F423"/>
    <mergeCell ref="U400:U423"/>
    <mergeCell ref="V400:V423"/>
    <mergeCell ref="M402:M403"/>
    <mergeCell ref="N402:N403"/>
    <mergeCell ref="O402:O403"/>
    <mergeCell ref="P402:P403"/>
    <mergeCell ref="M404:M405"/>
    <mergeCell ref="N404:N405"/>
    <mergeCell ref="O404:O405"/>
    <mergeCell ref="P404:P405"/>
    <mergeCell ref="M400:M401"/>
    <mergeCell ref="N400:N401"/>
    <mergeCell ref="O400:O401"/>
    <mergeCell ref="P400:P401"/>
    <mergeCell ref="S400:S423"/>
    <mergeCell ref="T400:T423"/>
    <mergeCell ref="M406:M407"/>
    <mergeCell ref="N406:N407"/>
    <mergeCell ref="O406:O407"/>
    <mergeCell ref="P406:P407"/>
    <mergeCell ref="M412:M413"/>
    <mergeCell ref="N412:N413"/>
    <mergeCell ref="O412:O413"/>
    <mergeCell ref="P412:P413"/>
    <mergeCell ref="M414:M415"/>
    <mergeCell ref="N414:N415"/>
    <mergeCell ref="O414:O415"/>
    <mergeCell ref="P414:P415"/>
    <mergeCell ref="M408:M409"/>
    <mergeCell ref="N408:N409"/>
    <mergeCell ref="O408:O409"/>
    <mergeCell ref="P408:P409"/>
    <mergeCell ref="M410:M411"/>
    <mergeCell ref="N410:N411"/>
    <mergeCell ref="O410:O411"/>
    <mergeCell ref="P410:P411"/>
    <mergeCell ref="M420:M421"/>
    <mergeCell ref="N420:N421"/>
    <mergeCell ref="O420:O421"/>
    <mergeCell ref="P420:P421"/>
    <mergeCell ref="M422:M423"/>
    <mergeCell ref="N422:N423"/>
    <mergeCell ref="O422:O423"/>
    <mergeCell ref="P422:P423"/>
    <mergeCell ref="M416:M417"/>
    <mergeCell ref="N416:N417"/>
    <mergeCell ref="O416:O417"/>
    <mergeCell ref="P416:P417"/>
    <mergeCell ref="M418:M419"/>
    <mergeCell ref="N418:N419"/>
    <mergeCell ref="O418:O419"/>
    <mergeCell ref="P418:P419"/>
    <mergeCell ref="V424:V443"/>
    <mergeCell ref="M426:M427"/>
    <mergeCell ref="N426:N427"/>
    <mergeCell ref="O426:O427"/>
    <mergeCell ref="P426:P427"/>
    <mergeCell ref="M428:M429"/>
    <mergeCell ref="N428:N429"/>
    <mergeCell ref="O428:O429"/>
    <mergeCell ref="P428:P429"/>
    <mergeCell ref="M424:M425"/>
    <mergeCell ref="N424:N425"/>
    <mergeCell ref="O424:O425"/>
    <mergeCell ref="P424:P425"/>
    <mergeCell ref="S424:S443"/>
    <mergeCell ref="T424:T443"/>
    <mergeCell ref="M430:M431"/>
    <mergeCell ref="N430:N431"/>
    <mergeCell ref="O430:O431"/>
    <mergeCell ref="P430:P431"/>
    <mergeCell ref="M432:M433"/>
    <mergeCell ref="N432:N433"/>
    <mergeCell ref="O432:O433"/>
    <mergeCell ref="P432:P433"/>
    <mergeCell ref="M434:M435"/>
    <mergeCell ref="P434:P435"/>
    <mergeCell ref="U424:U443"/>
    <mergeCell ref="P440:P441"/>
    <mergeCell ref="M442:M443"/>
    <mergeCell ref="N442:N443"/>
    <mergeCell ref="O442:O443"/>
    <mergeCell ref="P442:P443"/>
    <mergeCell ref="M436:M437"/>
    <mergeCell ref="N436:N437"/>
    <mergeCell ref="O436:O437"/>
    <mergeCell ref="P436:P437"/>
    <mergeCell ref="M438:M439"/>
    <mergeCell ref="N438:N439"/>
    <mergeCell ref="O438:O439"/>
    <mergeCell ref="P438:P439"/>
    <mergeCell ref="A444:A453"/>
    <mergeCell ref="B444:B453"/>
    <mergeCell ref="C444:C453"/>
    <mergeCell ref="D444:D453"/>
    <mergeCell ref="E444:E453"/>
    <mergeCell ref="F444:F453"/>
    <mergeCell ref="M440:M441"/>
    <mergeCell ref="N440:N441"/>
    <mergeCell ref="O440:O441"/>
    <mergeCell ref="G424:G443"/>
    <mergeCell ref="H424:H443"/>
    <mergeCell ref="I424:I443"/>
    <mergeCell ref="J424:J443"/>
    <mergeCell ref="K424:K443"/>
    <mergeCell ref="L424:L443"/>
    <mergeCell ref="A424:A443"/>
    <mergeCell ref="B424:B443"/>
    <mergeCell ref="C424:C443"/>
    <mergeCell ref="D424:D443"/>
    <mergeCell ref="E424:E443"/>
    <mergeCell ref="F424:F443"/>
    <mergeCell ref="N434:N435"/>
    <mergeCell ref="O434:O435"/>
    <mergeCell ref="V444:V453"/>
    <mergeCell ref="M445:M446"/>
    <mergeCell ref="N445:N446"/>
    <mergeCell ref="O445:O446"/>
    <mergeCell ref="P445:P446"/>
    <mergeCell ref="M447:M448"/>
    <mergeCell ref="N447:N448"/>
    <mergeCell ref="G444:G453"/>
    <mergeCell ref="H444:H453"/>
    <mergeCell ref="I444:I453"/>
    <mergeCell ref="J444:J453"/>
    <mergeCell ref="K444:K453"/>
    <mergeCell ref="L444:L453"/>
    <mergeCell ref="O447:O448"/>
    <mergeCell ref="P447:P448"/>
    <mergeCell ref="M449:M450"/>
    <mergeCell ref="N449:N450"/>
    <mergeCell ref="O449:O450"/>
    <mergeCell ref="P449:P450"/>
    <mergeCell ref="S444:S453"/>
    <mergeCell ref="T444:T453"/>
    <mergeCell ref="U444:U453"/>
    <mergeCell ref="I454:I469"/>
    <mergeCell ref="J454:J469"/>
    <mergeCell ref="K454:K469"/>
    <mergeCell ref="L454:L469"/>
    <mergeCell ref="A454:A469"/>
    <mergeCell ref="B454:B469"/>
    <mergeCell ref="C454:C469"/>
    <mergeCell ref="D454:D469"/>
    <mergeCell ref="E454:E469"/>
    <mergeCell ref="F454:F469"/>
    <mergeCell ref="A470:A476"/>
    <mergeCell ref="B470:B476"/>
    <mergeCell ref="C470:C476"/>
    <mergeCell ref="D470:D476"/>
    <mergeCell ref="E470:E476"/>
    <mergeCell ref="F470:F476"/>
    <mergeCell ref="U454:U469"/>
    <mergeCell ref="V454:V469"/>
    <mergeCell ref="M456:M458"/>
    <mergeCell ref="N456:N458"/>
    <mergeCell ref="O456:O458"/>
    <mergeCell ref="P456:P458"/>
    <mergeCell ref="M459:M460"/>
    <mergeCell ref="N459:N460"/>
    <mergeCell ref="O459:O460"/>
    <mergeCell ref="P459:P460"/>
    <mergeCell ref="M454:M455"/>
    <mergeCell ref="N454:N455"/>
    <mergeCell ref="O454:O455"/>
    <mergeCell ref="P454:P455"/>
    <mergeCell ref="S454:S469"/>
    <mergeCell ref="T454:T469"/>
    <mergeCell ref="G454:G469"/>
    <mergeCell ref="H454:H469"/>
    <mergeCell ref="A477:A479"/>
    <mergeCell ref="B477:B479"/>
    <mergeCell ref="C477:C479"/>
    <mergeCell ref="D477:D479"/>
    <mergeCell ref="E477:E479"/>
    <mergeCell ref="F477:F479"/>
    <mergeCell ref="U470:U476"/>
    <mergeCell ref="V470:V476"/>
    <mergeCell ref="M473:M476"/>
    <mergeCell ref="N473:N476"/>
    <mergeCell ref="O473:O476"/>
    <mergeCell ref="P473:P476"/>
    <mergeCell ref="M470:M472"/>
    <mergeCell ref="N470:N472"/>
    <mergeCell ref="O470:O472"/>
    <mergeCell ref="P470:P472"/>
    <mergeCell ref="S470:S476"/>
    <mergeCell ref="T470:T476"/>
    <mergeCell ref="G470:G476"/>
    <mergeCell ref="H470:H476"/>
    <mergeCell ref="I470:I476"/>
    <mergeCell ref="J470:J476"/>
    <mergeCell ref="K470:K476"/>
    <mergeCell ref="L470:L476"/>
    <mergeCell ref="S477:S479"/>
    <mergeCell ref="T477:T479"/>
    <mergeCell ref="U477:U479"/>
    <mergeCell ref="V477:V479"/>
    <mergeCell ref="G477:G479"/>
    <mergeCell ref="H477:H479"/>
    <mergeCell ref="I477:I479"/>
    <mergeCell ref="J477:J479"/>
    <mergeCell ref="K477:K479"/>
    <mergeCell ref="L477:L479"/>
  </mergeCells>
  <hyperlinks>
    <hyperlink ref="H3" r:id="rId1" tooltip="Descripcion" display="http://172.22.1.31:8080/Isolucionsda/Mejoramiento/frmAccion.aspx?IdAccion=ODM3&amp;Consecutivo=NTAy" xr:uid="{00000000-0004-0000-0E00-000000000000}"/>
    <hyperlink ref="H17" r:id="rId2" tooltip="Descripcion" display="http://172.22.1.31:8080/Isolucionsda/Mejoramiento/frmAccion.aspx?IdAccion=ODUw&amp;Consecutivo=NTE1" xr:uid="{00000000-0004-0000-0E00-000001000000}"/>
    <hyperlink ref="H39" r:id="rId3" tooltip="Descripcion" display="http://172.22.1.31:8080/Isolucionsda/Mejoramiento/frmAccion.aspx?IdAccion=ODUx&amp;Consecutivo=NTE2" xr:uid="{00000000-0004-0000-0E00-000002000000}"/>
    <hyperlink ref="H67" r:id="rId4" tooltip="Descripcion" display="http://172.22.1.31:8080/Isolucionsda/Mejoramiento/frmAccion.aspx?IdAccion=ODUy&amp;Consecutivo=NTE3" xr:uid="{00000000-0004-0000-0E00-000003000000}"/>
    <hyperlink ref="H90" r:id="rId5" tooltip="Descripcion" display="http://172.22.1.31:8080/Isolucionsda/Mejoramiento/frmAccion.aspx?IdAccion=ODkw&amp;Consecutivo=NTU1" xr:uid="{00000000-0004-0000-0E00-000004000000}"/>
    <hyperlink ref="H121" r:id="rId6" tooltip="Descripcion" display="http://172.22.1.31:8080/Isolucionsda/Mejoramiento/frmAccion.aspx?IdAccion=ODky&amp;Consecutivo=NTU3" xr:uid="{00000000-0004-0000-0E00-000005000000}"/>
    <hyperlink ref="H154" r:id="rId7" tooltip="Descripcion" display="http://172.22.1.31:8080/Isolucionsda/Mejoramiento/frmAccion.aspx?IdAccion=ODkz&amp;Consecutivo=NTU4" xr:uid="{00000000-0004-0000-0E00-000006000000}"/>
    <hyperlink ref="H186" r:id="rId8" tooltip="Descripcion" display="http://172.22.1.31:8080/Isolucionsda/Mejoramiento/frmAccion.aspx?IdAccion=ODk1&amp;Consecutivo=NTYw" xr:uid="{00000000-0004-0000-0E00-000007000000}"/>
    <hyperlink ref="H226" r:id="rId9" tooltip="Descripcion" display="http://172.22.1.31:8080/Isolucionsda/Mejoramiento/frmAccion.aspx?IdAccion=ODk2&amp;Consecutivo=NTYx" xr:uid="{00000000-0004-0000-0E00-000008000000}"/>
    <hyperlink ref="H245" r:id="rId10" tooltip="Descripcion" display="http://172.22.1.31:8080/Isolucionsda/Mejoramiento/frmAccion.aspx?IdAccion=OTE5&amp;Consecutivo=NTg0" xr:uid="{00000000-0004-0000-0E00-000009000000}"/>
    <hyperlink ref="H261" r:id="rId11" tooltip="Descripcion" display="http://172.22.1.31:8080/Isolucionsda/Mejoramiento/frmAccion.aspx?IdAccion=OTY2&amp;Consecutivo=NjMx" xr:uid="{00000000-0004-0000-0E00-00000A000000}"/>
    <hyperlink ref="H274" r:id="rId12" tooltip="Descripcion" display="http://172.22.1.31:8080/Isolucionsda/Mejoramiento/frmAccion.aspx?IdAccion=OTc0&amp;Consecutivo=NjM5" xr:uid="{00000000-0004-0000-0E00-00000B000000}"/>
    <hyperlink ref="H290" r:id="rId13" tooltip="Descripcion" display="http://172.22.1.31:8080/Isolucionsda/Mejoramiento/frmAccion.aspx?IdAccion=OTg0&amp;Consecutivo=NjQ5" xr:uid="{00000000-0004-0000-0E00-00000C000000}"/>
    <hyperlink ref="H300" r:id="rId14" tooltip="Descripcion" display="http://172.22.1.31:8080/Isolucionsda/Mejoramiento/frmAccion.aspx?IdAccion=OTg4&amp;Consecutivo=NjUz" xr:uid="{00000000-0004-0000-0E00-00000D000000}"/>
    <hyperlink ref="H305" r:id="rId15" tooltip="Descripcion" display="http://172.22.1.31:8080/Isolucionsda/Mejoramiento/frmAccion.aspx?IdAccion=OTg5&amp;Consecutivo=NjU0" xr:uid="{00000000-0004-0000-0E00-00000E000000}"/>
    <hyperlink ref="H319" r:id="rId16" tooltip="Descripcion" display="http://172.22.1.31:8080/Isolucionsda/Mejoramiento/frmAccion.aspx?IdAccion=OTkw&amp;Consecutivo=NjU1" xr:uid="{00000000-0004-0000-0E00-00000F000000}"/>
    <hyperlink ref="H328" r:id="rId17" tooltip="Descripcion" display="http://172.22.1.31:8080/Isolucionsda/Mejoramiento/frmAccion.aspx?IdAccion=MTI5OQ==&amp;Consecutivo=NzYz" xr:uid="{00000000-0004-0000-0E00-000010000000}"/>
    <hyperlink ref="H334" r:id="rId18" tooltip="Descripcion" display="http://172.22.1.31:8080/Isolucionsda/Mejoramiento/frmAccion.aspx?IdAccion=MTMwMQ==&amp;Consecutivo=NzY1" xr:uid="{00000000-0004-0000-0E00-000011000000}"/>
    <hyperlink ref="H337" r:id="rId19" tooltip="Descripcion" display="http://172.22.1.31:8080/Isolucionsda/Mejoramiento/frmAccion.aspx?IdAccion=MTMwNA==&amp;Consecutivo=NzY4" xr:uid="{00000000-0004-0000-0E00-000012000000}"/>
    <hyperlink ref="H339" r:id="rId20" tooltip="Descripcion" display="http://172.22.1.31:8080/Isolucionsda/Mejoramiento/frmAccion.aspx?IdAccion=MTMwNQ==&amp;Consecutivo=NzY5" xr:uid="{00000000-0004-0000-0E00-000013000000}"/>
    <hyperlink ref="H342" r:id="rId21" tooltip="Descripcion" display="http://172.22.1.31:8080/Isolucionsda/Mejoramiento/frmAccion.aspx?IdAccion=MTMyNA==&amp;Consecutivo=Nzg4" xr:uid="{00000000-0004-0000-0E00-000014000000}"/>
    <hyperlink ref="H347" r:id="rId22" tooltip="Descripcion" display="http://172.22.1.31:8080/Isolucionsda/Mejoramiento/frmAccion.aspx?IdAccion=MTMyNQ==&amp;Consecutivo=Nzg5" xr:uid="{00000000-0004-0000-0E00-000015000000}"/>
    <hyperlink ref="H357" r:id="rId23" tooltip="Descripcion" display="http://172.22.1.31:8080/Isolucionsda/Mejoramiento/frmAccion.aspx?IdAccion=MTMyOQ==&amp;Consecutivo=Nzkz" xr:uid="{00000000-0004-0000-0E00-000016000000}"/>
    <hyperlink ref="H367" r:id="rId24" tooltip="Descripcion" display="http://172.22.1.31:8080/Isolucionsda/Mejoramiento/frmAccion.aspx?IdAccion=MTMzMQ==&amp;Consecutivo=Nzk1" xr:uid="{00000000-0004-0000-0E00-000017000000}"/>
    <hyperlink ref="H383" r:id="rId25" tooltip="Descripcion" display="http://172.22.1.31:8080/Isolucionsda/Mejoramiento/frmAccion.aspx?IdAccion=MTMzMg==&amp;Consecutivo=Nzk2" xr:uid="{00000000-0004-0000-0E00-000018000000}"/>
    <hyperlink ref="H400" r:id="rId26" tooltip="Descripcion" display="http://172.22.1.31:8080/Isolucionsda/Mejoramiento/frmAccion.aspx?IdAccion=MTMzMw==&amp;Consecutivo=Nzk3" xr:uid="{00000000-0004-0000-0E00-000019000000}"/>
    <hyperlink ref="H424" r:id="rId27" tooltip="Descripcion" display="http://172.22.1.31:8080/Isolucionsda/Mejoramiento/frmAccion.aspx?IdAccion=MTMzNA==&amp;Consecutivo=Nzk4" xr:uid="{00000000-0004-0000-0E00-00001A000000}"/>
    <hyperlink ref="H444" r:id="rId28" tooltip="Descripcion" display="http://172.22.1.31:8080/Isolucionsda/Mejoramiento/frmAccion.aspx?IdAccion=MTMzNg==&amp;Consecutivo=ODAw" xr:uid="{00000000-0004-0000-0E00-00001B000000}"/>
    <hyperlink ref="H454" r:id="rId29" tooltip="Descripcion" display="http://172.22.1.31:8080/Isolucionsda/Mejoramiento/frmAccion.aspx?IdAccion=MTMzNw==&amp;Consecutivo=ODAx" xr:uid="{00000000-0004-0000-0E00-00001C000000}"/>
    <hyperlink ref="H470" r:id="rId30" tooltip="Descripcion" display="http://172.22.1.31:8080/Isolucionsda/Mejoramiento/frmAccion.aspx?IdAccion=MTM0NA==&amp;Consecutivo=ODA3" xr:uid="{00000000-0004-0000-0E00-00001D000000}"/>
    <hyperlink ref="H477" r:id="rId31" tooltip="Descripcion" display="http://172.22.1.31:8080/Isolucionsda/Mejoramiento/frmNotaDeMejora.aspx?CodNotaMejora=NTU2&amp;Consecutivo=NDI3" xr:uid="{00000000-0004-0000-0E00-00001E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84"/>
  <sheetViews>
    <sheetView topLeftCell="C80" workbookViewId="0">
      <selection activeCell="N80" sqref="N80:N83"/>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9.6" thickBot="1" x14ac:dyDescent="0.3">
      <c r="A3" s="47" t="s">
        <v>208</v>
      </c>
      <c r="B3" s="47">
        <v>746</v>
      </c>
      <c r="C3" s="47" t="s">
        <v>265</v>
      </c>
      <c r="D3" s="47" t="s">
        <v>251</v>
      </c>
      <c r="E3" s="47" t="s">
        <v>608</v>
      </c>
      <c r="F3" s="47" t="s">
        <v>95</v>
      </c>
      <c r="G3" s="47"/>
      <c r="H3" s="48" t="s">
        <v>643</v>
      </c>
      <c r="I3" s="47" t="s">
        <v>262</v>
      </c>
      <c r="J3" s="47" t="s">
        <v>261</v>
      </c>
      <c r="K3" s="47"/>
      <c r="L3" s="47">
        <v>0</v>
      </c>
      <c r="M3" s="47" t="s">
        <v>642</v>
      </c>
      <c r="N3" s="47" t="s">
        <v>564</v>
      </c>
      <c r="O3" s="47" t="s">
        <v>259</v>
      </c>
      <c r="P3" s="47" t="s">
        <v>24</v>
      </c>
      <c r="Q3" s="1" t="s">
        <v>641</v>
      </c>
      <c r="R3" s="1" t="s">
        <v>562</v>
      </c>
      <c r="S3" s="47" t="s">
        <v>259</v>
      </c>
      <c r="T3" s="49">
        <v>0</v>
      </c>
      <c r="U3" s="47">
        <v>-79</v>
      </c>
      <c r="V3" s="47"/>
    </row>
    <row r="4" spans="1:22" ht="409.6" thickBot="1" x14ac:dyDescent="0.3">
      <c r="A4" s="41"/>
      <c r="B4" s="41"/>
      <c r="C4" s="41"/>
      <c r="D4" s="41"/>
      <c r="E4" s="41"/>
      <c r="F4" s="41"/>
      <c r="G4" s="41"/>
      <c r="H4" s="43"/>
      <c r="I4" s="41"/>
      <c r="J4" s="41"/>
      <c r="K4" s="41"/>
      <c r="L4" s="41"/>
      <c r="M4" s="41"/>
      <c r="N4" s="41"/>
      <c r="O4" s="41"/>
      <c r="P4" s="41"/>
      <c r="Q4" s="1" t="s">
        <v>640</v>
      </c>
      <c r="R4" s="1" t="s">
        <v>146</v>
      </c>
      <c r="S4" s="41"/>
      <c r="T4" s="45"/>
      <c r="U4" s="41"/>
      <c r="V4" s="41"/>
    </row>
    <row r="5" spans="1:22" ht="158.25" thickBot="1" x14ac:dyDescent="0.3">
      <c r="A5" s="41"/>
      <c r="B5" s="41"/>
      <c r="C5" s="41"/>
      <c r="D5" s="41"/>
      <c r="E5" s="41"/>
      <c r="F5" s="41"/>
      <c r="G5" s="41"/>
      <c r="H5" s="43"/>
      <c r="I5" s="41"/>
      <c r="J5" s="41"/>
      <c r="K5" s="41"/>
      <c r="L5" s="41"/>
      <c r="M5" s="41"/>
      <c r="N5" s="41"/>
      <c r="O5" s="41"/>
      <c r="P5" s="41"/>
      <c r="Q5" s="1" t="s">
        <v>558</v>
      </c>
      <c r="R5" s="1" t="s">
        <v>557</v>
      </c>
      <c r="S5" s="41"/>
      <c r="T5" s="45"/>
      <c r="U5" s="41"/>
      <c r="V5" s="41"/>
    </row>
    <row r="6" spans="1:22" ht="409.6" thickBot="1" x14ac:dyDescent="0.3">
      <c r="A6" s="41"/>
      <c r="B6" s="41"/>
      <c r="C6" s="41"/>
      <c r="D6" s="41"/>
      <c r="E6" s="41"/>
      <c r="F6" s="41"/>
      <c r="G6" s="41"/>
      <c r="H6" s="43"/>
      <c r="I6" s="41"/>
      <c r="J6" s="41"/>
      <c r="K6" s="41"/>
      <c r="L6" s="41"/>
      <c r="M6" s="41"/>
      <c r="N6" s="41"/>
      <c r="O6" s="41"/>
      <c r="P6" s="41"/>
      <c r="Q6" s="1" t="s">
        <v>556</v>
      </c>
      <c r="R6" s="1" t="s">
        <v>555</v>
      </c>
      <c r="S6" s="41"/>
      <c r="T6" s="45"/>
      <c r="U6" s="41"/>
      <c r="V6" s="41"/>
    </row>
    <row r="7" spans="1:22" ht="409.6" thickBot="1" x14ac:dyDescent="0.3">
      <c r="A7" s="41"/>
      <c r="B7" s="41"/>
      <c r="C7" s="41"/>
      <c r="D7" s="41"/>
      <c r="E7" s="41"/>
      <c r="F7" s="41"/>
      <c r="G7" s="41"/>
      <c r="H7" s="43"/>
      <c r="I7" s="41"/>
      <c r="J7" s="41"/>
      <c r="K7" s="41"/>
      <c r="L7" s="41"/>
      <c r="M7" s="41"/>
      <c r="N7" s="41"/>
      <c r="O7" s="41"/>
      <c r="P7" s="41"/>
      <c r="Q7" s="1" t="s">
        <v>639</v>
      </c>
      <c r="R7" s="1" t="s">
        <v>249</v>
      </c>
      <c r="S7" s="41"/>
      <c r="T7" s="45"/>
      <c r="U7" s="41"/>
      <c r="V7" s="41"/>
    </row>
    <row r="8" spans="1:22" ht="180.75" thickBot="1" x14ac:dyDescent="0.3">
      <c r="A8" s="41"/>
      <c r="B8" s="41"/>
      <c r="C8" s="41"/>
      <c r="D8" s="41"/>
      <c r="E8" s="41"/>
      <c r="F8" s="41"/>
      <c r="G8" s="41"/>
      <c r="H8" s="43"/>
      <c r="I8" s="41"/>
      <c r="J8" s="41"/>
      <c r="K8" s="41"/>
      <c r="L8" s="41"/>
      <c r="M8" s="41"/>
      <c r="N8" s="41"/>
      <c r="O8" s="41"/>
      <c r="P8" s="41"/>
      <c r="Q8" s="1" t="s">
        <v>638</v>
      </c>
      <c r="R8" s="1" t="s">
        <v>578</v>
      </c>
      <c r="S8" s="41"/>
      <c r="T8" s="45"/>
      <c r="U8" s="41"/>
      <c r="V8" s="41"/>
    </row>
    <row r="9" spans="1:22" ht="169.5" thickBot="1" x14ac:dyDescent="0.3">
      <c r="A9" s="41"/>
      <c r="B9" s="41"/>
      <c r="C9" s="41"/>
      <c r="D9" s="41"/>
      <c r="E9" s="41"/>
      <c r="F9" s="41"/>
      <c r="G9" s="41"/>
      <c r="H9" s="43"/>
      <c r="I9" s="41"/>
      <c r="J9" s="41"/>
      <c r="K9" s="41"/>
      <c r="L9" s="41"/>
      <c r="M9" s="41"/>
      <c r="N9" s="41"/>
      <c r="O9" s="41"/>
      <c r="P9" s="41"/>
      <c r="Q9" s="1" t="s">
        <v>637</v>
      </c>
      <c r="R9" s="1" t="s">
        <v>247</v>
      </c>
      <c r="S9" s="41"/>
      <c r="T9" s="45"/>
      <c r="U9" s="41"/>
      <c r="V9" s="41"/>
    </row>
    <row r="10" spans="1:22" ht="409.6" thickBot="1" x14ac:dyDescent="0.3">
      <c r="A10" s="41"/>
      <c r="B10" s="41"/>
      <c r="C10" s="41"/>
      <c r="D10" s="41"/>
      <c r="E10" s="41"/>
      <c r="F10" s="41"/>
      <c r="G10" s="41"/>
      <c r="H10" s="43"/>
      <c r="I10" s="41"/>
      <c r="J10" s="41"/>
      <c r="K10" s="41"/>
      <c r="L10" s="41"/>
      <c r="M10" s="42"/>
      <c r="N10" s="42"/>
      <c r="O10" s="42"/>
      <c r="P10" s="42"/>
      <c r="Q10" s="1" t="s">
        <v>636</v>
      </c>
      <c r="R10" s="1" t="s">
        <v>5</v>
      </c>
      <c r="S10" s="41"/>
      <c r="T10" s="45"/>
      <c r="U10" s="41"/>
      <c r="V10" s="41"/>
    </row>
    <row r="11" spans="1:22" ht="409.6" thickBot="1" x14ac:dyDescent="0.3">
      <c r="A11" s="41"/>
      <c r="B11" s="41"/>
      <c r="C11" s="41"/>
      <c r="D11" s="41"/>
      <c r="E11" s="41"/>
      <c r="F11" s="41"/>
      <c r="G11" s="41"/>
      <c r="H11" s="43"/>
      <c r="I11" s="41"/>
      <c r="J11" s="41"/>
      <c r="K11" s="41"/>
      <c r="L11" s="41"/>
      <c r="M11" s="47" t="s">
        <v>635</v>
      </c>
      <c r="N11" s="47" t="s">
        <v>564</v>
      </c>
      <c r="O11" s="47" t="s">
        <v>259</v>
      </c>
      <c r="P11" s="47" t="s">
        <v>24</v>
      </c>
      <c r="Q11" s="1" t="s">
        <v>634</v>
      </c>
      <c r="R11" s="1" t="s">
        <v>562</v>
      </c>
      <c r="S11" s="41"/>
      <c r="T11" s="45"/>
      <c r="U11" s="41"/>
      <c r="V11" s="41"/>
    </row>
    <row r="12" spans="1:22" ht="409.6" thickBot="1" x14ac:dyDescent="0.3">
      <c r="A12" s="41"/>
      <c r="B12" s="41"/>
      <c r="C12" s="41"/>
      <c r="D12" s="41"/>
      <c r="E12" s="41"/>
      <c r="F12" s="41"/>
      <c r="G12" s="41"/>
      <c r="H12" s="43"/>
      <c r="I12" s="41"/>
      <c r="J12" s="41"/>
      <c r="K12" s="41"/>
      <c r="L12" s="41"/>
      <c r="M12" s="41"/>
      <c r="N12" s="41"/>
      <c r="O12" s="41"/>
      <c r="P12" s="41"/>
      <c r="Q12" s="1" t="s">
        <v>633</v>
      </c>
      <c r="R12" s="1" t="s">
        <v>146</v>
      </c>
      <c r="S12" s="41"/>
      <c r="T12" s="45"/>
      <c r="U12" s="41"/>
      <c r="V12" s="41"/>
    </row>
    <row r="13" spans="1:22" ht="409.6" thickBot="1" x14ac:dyDescent="0.3">
      <c r="A13" s="41"/>
      <c r="B13" s="41"/>
      <c r="C13" s="41"/>
      <c r="D13" s="41"/>
      <c r="E13" s="41"/>
      <c r="F13" s="41"/>
      <c r="G13" s="41"/>
      <c r="H13" s="43"/>
      <c r="I13" s="41"/>
      <c r="J13" s="41"/>
      <c r="K13" s="41"/>
      <c r="L13" s="41"/>
      <c r="M13" s="41"/>
      <c r="N13" s="41"/>
      <c r="O13" s="41"/>
      <c r="P13" s="41"/>
      <c r="Q13" s="1" t="s">
        <v>632</v>
      </c>
      <c r="R13" s="1" t="s">
        <v>580</v>
      </c>
      <c r="S13" s="41"/>
      <c r="T13" s="45"/>
      <c r="U13" s="41"/>
      <c r="V13" s="41"/>
    </row>
    <row r="14" spans="1:22" ht="293.25" thickBot="1" x14ac:dyDescent="0.3">
      <c r="A14" s="41"/>
      <c r="B14" s="41"/>
      <c r="C14" s="41"/>
      <c r="D14" s="41"/>
      <c r="E14" s="41"/>
      <c r="F14" s="41"/>
      <c r="G14" s="41"/>
      <c r="H14" s="43"/>
      <c r="I14" s="41"/>
      <c r="J14" s="41"/>
      <c r="K14" s="41"/>
      <c r="L14" s="41"/>
      <c r="M14" s="41"/>
      <c r="N14" s="41"/>
      <c r="O14" s="41"/>
      <c r="P14" s="41"/>
      <c r="Q14" s="1" t="s">
        <v>631</v>
      </c>
      <c r="R14" s="1" t="s">
        <v>249</v>
      </c>
      <c r="S14" s="41"/>
      <c r="T14" s="45"/>
      <c r="U14" s="41"/>
      <c r="V14" s="41"/>
    </row>
    <row r="15" spans="1:22" ht="409.6" thickBot="1" x14ac:dyDescent="0.3">
      <c r="A15" s="42"/>
      <c r="B15" s="42"/>
      <c r="C15" s="42"/>
      <c r="D15" s="42"/>
      <c r="E15" s="42"/>
      <c r="F15" s="42"/>
      <c r="G15" s="42"/>
      <c r="H15" s="44"/>
      <c r="I15" s="42"/>
      <c r="J15" s="42"/>
      <c r="K15" s="42"/>
      <c r="L15" s="42"/>
      <c r="M15" s="42"/>
      <c r="N15" s="42"/>
      <c r="O15" s="42"/>
      <c r="P15" s="42"/>
      <c r="Q15" s="1" t="s">
        <v>630</v>
      </c>
      <c r="R15" s="1" t="s">
        <v>5</v>
      </c>
      <c r="S15" s="42"/>
      <c r="T15" s="46"/>
      <c r="U15" s="42"/>
      <c r="V15" s="42"/>
    </row>
    <row r="16" spans="1:22" ht="409.6" thickBot="1" x14ac:dyDescent="0.3">
      <c r="A16" s="47" t="s">
        <v>208</v>
      </c>
      <c r="B16" s="47">
        <v>747</v>
      </c>
      <c r="C16" s="47" t="s">
        <v>265</v>
      </c>
      <c r="D16" s="47" t="s">
        <v>251</v>
      </c>
      <c r="E16" s="47" t="s">
        <v>608</v>
      </c>
      <c r="F16" s="47" t="s">
        <v>95</v>
      </c>
      <c r="G16" s="47"/>
      <c r="H16" s="48" t="s">
        <v>629</v>
      </c>
      <c r="I16" s="47" t="s">
        <v>262</v>
      </c>
      <c r="J16" s="47" t="s">
        <v>261</v>
      </c>
      <c r="K16" s="47"/>
      <c r="L16" s="47">
        <v>0</v>
      </c>
      <c r="M16" s="47" t="s">
        <v>628</v>
      </c>
      <c r="N16" s="47" t="s">
        <v>251</v>
      </c>
      <c r="O16" s="47" t="s">
        <v>568</v>
      </c>
      <c r="P16" s="47" t="s">
        <v>39</v>
      </c>
      <c r="Q16" s="1" t="s">
        <v>627</v>
      </c>
      <c r="R16" s="1" t="s">
        <v>562</v>
      </c>
      <c r="S16" s="47" t="s">
        <v>259</v>
      </c>
      <c r="T16" s="50">
        <v>0.66666666666666696</v>
      </c>
      <c r="U16" s="47">
        <v>-79</v>
      </c>
      <c r="V16" s="47"/>
    </row>
    <row r="17" spans="1:22" ht="102" thickBot="1" x14ac:dyDescent="0.3">
      <c r="A17" s="41"/>
      <c r="B17" s="41"/>
      <c r="C17" s="41"/>
      <c r="D17" s="41"/>
      <c r="E17" s="41"/>
      <c r="F17" s="41"/>
      <c r="G17" s="41"/>
      <c r="H17" s="43"/>
      <c r="I17" s="41"/>
      <c r="J17" s="41"/>
      <c r="K17" s="41"/>
      <c r="L17" s="41"/>
      <c r="M17" s="42"/>
      <c r="N17" s="42"/>
      <c r="O17" s="42"/>
      <c r="P17" s="42"/>
      <c r="Q17" s="1" t="s">
        <v>624</v>
      </c>
      <c r="R17" s="1" t="s">
        <v>620</v>
      </c>
      <c r="S17" s="41"/>
      <c r="T17" s="51"/>
      <c r="U17" s="41"/>
      <c r="V17" s="41"/>
    </row>
    <row r="18" spans="1:22" ht="409.6" thickBot="1" x14ac:dyDescent="0.3">
      <c r="A18" s="41"/>
      <c r="B18" s="41"/>
      <c r="C18" s="41"/>
      <c r="D18" s="41"/>
      <c r="E18" s="41"/>
      <c r="F18" s="41"/>
      <c r="G18" s="41"/>
      <c r="H18" s="43"/>
      <c r="I18" s="41"/>
      <c r="J18" s="41"/>
      <c r="K18" s="41"/>
      <c r="L18" s="41"/>
      <c r="M18" s="47" t="s">
        <v>626</v>
      </c>
      <c r="N18" s="47" t="s">
        <v>251</v>
      </c>
      <c r="O18" s="47" t="s">
        <v>568</v>
      </c>
      <c r="P18" s="47" t="s">
        <v>39</v>
      </c>
      <c r="Q18" s="1" t="s">
        <v>625</v>
      </c>
      <c r="R18" s="1" t="s">
        <v>562</v>
      </c>
      <c r="S18" s="41"/>
      <c r="T18" s="51"/>
      <c r="U18" s="41"/>
      <c r="V18" s="41"/>
    </row>
    <row r="19" spans="1:22" ht="102" thickBot="1" x14ac:dyDescent="0.3">
      <c r="A19" s="41"/>
      <c r="B19" s="41"/>
      <c r="C19" s="41"/>
      <c r="D19" s="41"/>
      <c r="E19" s="41"/>
      <c r="F19" s="41"/>
      <c r="G19" s="41"/>
      <c r="H19" s="43"/>
      <c r="I19" s="41"/>
      <c r="J19" s="41"/>
      <c r="K19" s="41"/>
      <c r="L19" s="41"/>
      <c r="M19" s="42"/>
      <c r="N19" s="42"/>
      <c r="O19" s="42"/>
      <c r="P19" s="42"/>
      <c r="Q19" s="1" t="s">
        <v>624</v>
      </c>
      <c r="R19" s="1" t="s">
        <v>620</v>
      </c>
      <c r="S19" s="41"/>
      <c r="T19" s="51"/>
      <c r="U19" s="41"/>
      <c r="V19" s="41"/>
    </row>
    <row r="20" spans="1:22" ht="409.6" thickBot="1" x14ac:dyDescent="0.3">
      <c r="A20" s="41"/>
      <c r="B20" s="41"/>
      <c r="C20" s="41"/>
      <c r="D20" s="41"/>
      <c r="E20" s="41"/>
      <c r="F20" s="41"/>
      <c r="G20" s="41"/>
      <c r="H20" s="43"/>
      <c r="I20" s="41"/>
      <c r="J20" s="41"/>
      <c r="K20" s="41"/>
      <c r="L20" s="41"/>
      <c r="M20" s="47" t="s">
        <v>623</v>
      </c>
      <c r="N20" s="47" t="s">
        <v>251</v>
      </c>
      <c r="O20" s="47" t="s">
        <v>259</v>
      </c>
      <c r="P20" s="47" t="s">
        <v>24</v>
      </c>
      <c r="Q20" s="1" t="s">
        <v>622</v>
      </c>
      <c r="R20" s="1" t="s">
        <v>562</v>
      </c>
      <c r="S20" s="41"/>
      <c r="T20" s="51"/>
      <c r="U20" s="41"/>
      <c r="V20" s="41"/>
    </row>
    <row r="21" spans="1:22" ht="158.25" thickBot="1" x14ac:dyDescent="0.3">
      <c r="A21" s="41"/>
      <c r="B21" s="41"/>
      <c r="C21" s="41"/>
      <c r="D21" s="41"/>
      <c r="E21" s="41"/>
      <c r="F21" s="41"/>
      <c r="G21" s="41"/>
      <c r="H21" s="43"/>
      <c r="I21" s="41"/>
      <c r="J21" s="41"/>
      <c r="K21" s="41"/>
      <c r="L21" s="41"/>
      <c r="M21" s="41"/>
      <c r="N21" s="41"/>
      <c r="O21" s="41"/>
      <c r="P21" s="41"/>
      <c r="Q21" s="1" t="s">
        <v>621</v>
      </c>
      <c r="R21" s="1" t="s">
        <v>620</v>
      </c>
      <c r="S21" s="41"/>
      <c r="T21" s="51"/>
      <c r="U21" s="41"/>
      <c r="V21" s="41"/>
    </row>
    <row r="22" spans="1:22" ht="409.6" thickBot="1" x14ac:dyDescent="0.3">
      <c r="A22" s="41"/>
      <c r="B22" s="41"/>
      <c r="C22" s="41"/>
      <c r="D22" s="41"/>
      <c r="E22" s="41"/>
      <c r="F22" s="41"/>
      <c r="G22" s="41"/>
      <c r="H22" s="43"/>
      <c r="I22" s="41"/>
      <c r="J22" s="41"/>
      <c r="K22" s="41"/>
      <c r="L22" s="41"/>
      <c r="M22" s="41"/>
      <c r="N22" s="41"/>
      <c r="O22" s="41"/>
      <c r="P22" s="41"/>
      <c r="Q22" s="1" t="s">
        <v>619</v>
      </c>
      <c r="R22" s="1" t="s">
        <v>146</v>
      </c>
      <c r="S22" s="41"/>
      <c r="T22" s="51"/>
      <c r="U22" s="41"/>
      <c r="V22" s="41"/>
    </row>
    <row r="23" spans="1:22" ht="409.6" thickBot="1" x14ac:dyDescent="0.3">
      <c r="A23" s="41"/>
      <c r="B23" s="41"/>
      <c r="C23" s="41"/>
      <c r="D23" s="41"/>
      <c r="E23" s="41"/>
      <c r="F23" s="41"/>
      <c r="G23" s="41"/>
      <c r="H23" s="43"/>
      <c r="I23" s="41"/>
      <c r="J23" s="41"/>
      <c r="K23" s="41"/>
      <c r="L23" s="41"/>
      <c r="M23" s="41"/>
      <c r="N23" s="41"/>
      <c r="O23" s="41"/>
      <c r="P23" s="41"/>
      <c r="Q23" s="1" t="s">
        <v>618</v>
      </c>
      <c r="R23" s="1" t="s">
        <v>146</v>
      </c>
      <c r="S23" s="41"/>
      <c r="T23" s="51"/>
      <c r="U23" s="41"/>
      <c r="V23" s="41"/>
    </row>
    <row r="24" spans="1:22" ht="409.6" thickBot="1" x14ac:dyDescent="0.3">
      <c r="A24" s="41"/>
      <c r="B24" s="41"/>
      <c r="C24" s="41"/>
      <c r="D24" s="41"/>
      <c r="E24" s="41"/>
      <c r="F24" s="41"/>
      <c r="G24" s="41"/>
      <c r="H24" s="43"/>
      <c r="I24" s="41"/>
      <c r="J24" s="41"/>
      <c r="K24" s="41"/>
      <c r="L24" s="41"/>
      <c r="M24" s="41"/>
      <c r="N24" s="41"/>
      <c r="O24" s="41"/>
      <c r="P24" s="41"/>
      <c r="Q24" s="1" t="s">
        <v>617</v>
      </c>
      <c r="R24" s="1" t="s">
        <v>616</v>
      </c>
      <c r="S24" s="41"/>
      <c r="T24" s="51"/>
      <c r="U24" s="41"/>
      <c r="V24" s="41"/>
    </row>
    <row r="25" spans="1:22" ht="409.6" thickBot="1" x14ac:dyDescent="0.3">
      <c r="A25" s="41"/>
      <c r="B25" s="41"/>
      <c r="C25" s="41"/>
      <c r="D25" s="41"/>
      <c r="E25" s="41"/>
      <c r="F25" s="41"/>
      <c r="G25" s="41"/>
      <c r="H25" s="43"/>
      <c r="I25" s="41"/>
      <c r="J25" s="41"/>
      <c r="K25" s="41"/>
      <c r="L25" s="41"/>
      <c r="M25" s="41"/>
      <c r="N25" s="41"/>
      <c r="O25" s="41"/>
      <c r="P25" s="41"/>
      <c r="Q25" s="1" t="s">
        <v>615</v>
      </c>
      <c r="R25" s="1" t="s">
        <v>614</v>
      </c>
      <c r="S25" s="41"/>
      <c r="T25" s="51"/>
      <c r="U25" s="41"/>
      <c r="V25" s="41"/>
    </row>
    <row r="26" spans="1:22" ht="409.6" thickBot="1" x14ac:dyDescent="0.3">
      <c r="A26" s="41"/>
      <c r="B26" s="41"/>
      <c r="C26" s="41"/>
      <c r="D26" s="41"/>
      <c r="E26" s="41"/>
      <c r="F26" s="41"/>
      <c r="G26" s="41"/>
      <c r="H26" s="43"/>
      <c r="I26" s="41"/>
      <c r="J26" s="41"/>
      <c r="K26" s="41"/>
      <c r="L26" s="41"/>
      <c r="M26" s="41"/>
      <c r="N26" s="41"/>
      <c r="O26" s="41"/>
      <c r="P26" s="41"/>
      <c r="Q26" s="1" t="s">
        <v>613</v>
      </c>
      <c r="R26" s="1" t="s">
        <v>580</v>
      </c>
      <c r="S26" s="41"/>
      <c r="T26" s="51"/>
      <c r="U26" s="41"/>
      <c r="V26" s="41"/>
    </row>
    <row r="27" spans="1:22" ht="158.25" thickBot="1" x14ac:dyDescent="0.3">
      <c r="A27" s="41"/>
      <c r="B27" s="41"/>
      <c r="C27" s="41"/>
      <c r="D27" s="41"/>
      <c r="E27" s="41"/>
      <c r="F27" s="41"/>
      <c r="G27" s="41"/>
      <c r="H27" s="43"/>
      <c r="I27" s="41"/>
      <c r="J27" s="41"/>
      <c r="K27" s="41"/>
      <c r="L27" s="41"/>
      <c r="M27" s="41"/>
      <c r="N27" s="41"/>
      <c r="O27" s="41"/>
      <c r="P27" s="41"/>
      <c r="Q27" s="1" t="s">
        <v>558</v>
      </c>
      <c r="R27" s="1" t="s">
        <v>557</v>
      </c>
      <c r="S27" s="41"/>
      <c r="T27" s="51"/>
      <c r="U27" s="41"/>
      <c r="V27" s="41"/>
    </row>
    <row r="28" spans="1:22" ht="409.6" thickBot="1" x14ac:dyDescent="0.3">
      <c r="A28" s="41"/>
      <c r="B28" s="41"/>
      <c r="C28" s="41"/>
      <c r="D28" s="41"/>
      <c r="E28" s="41"/>
      <c r="F28" s="41"/>
      <c r="G28" s="41"/>
      <c r="H28" s="43"/>
      <c r="I28" s="41"/>
      <c r="J28" s="41"/>
      <c r="K28" s="41"/>
      <c r="L28" s="41"/>
      <c r="M28" s="41"/>
      <c r="N28" s="41"/>
      <c r="O28" s="41"/>
      <c r="P28" s="41"/>
      <c r="Q28" s="1" t="s">
        <v>556</v>
      </c>
      <c r="R28" s="1" t="s">
        <v>555</v>
      </c>
      <c r="S28" s="41"/>
      <c r="T28" s="51"/>
      <c r="U28" s="41"/>
      <c r="V28" s="41"/>
    </row>
    <row r="29" spans="1:22" ht="383.25" thickBot="1" x14ac:dyDescent="0.3">
      <c r="A29" s="41"/>
      <c r="B29" s="41"/>
      <c r="C29" s="41"/>
      <c r="D29" s="41"/>
      <c r="E29" s="41"/>
      <c r="F29" s="41"/>
      <c r="G29" s="41"/>
      <c r="H29" s="43"/>
      <c r="I29" s="41"/>
      <c r="J29" s="41"/>
      <c r="K29" s="41"/>
      <c r="L29" s="41"/>
      <c r="M29" s="41"/>
      <c r="N29" s="41"/>
      <c r="O29" s="41"/>
      <c r="P29" s="41"/>
      <c r="Q29" s="1" t="s">
        <v>612</v>
      </c>
      <c r="R29" s="1" t="s">
        <v>249</v>
      </c>
      <c r="S29" s="41"/>
      <c r="T29" s="51"/>
      <c r="U29" s="41"/>
      <c r="V29" s="41"/>
    </row>
    <row r="30" spans="1:22" ht="282" thickBot="1" x14ac:dyDescent="0.3">
      <c r="A30" s="41"/>
      <c r="B30" s="41"/>
      <c r="C30" s="41"/>
      <c r="D30" s="41"/>
      <c r="E30" s="41"/>
      <c r="F30" s="41"/>
      <c r="G30" s="41"/>
      <c r="H30" s="43"/>
      <c r="I30" s="41"/>
      <c r="J30" s="41"/>
      <c r="K30" s="41"/>
      <c r="L30" s="41"/>
      <c r="M30" s="41"/>
      <c r="N30" s="41"/>
      <c r="O30" s="41"/>
      <c r="P30" s="41"/>
      <c r="Q30" s="1" t="s">
        <v>611</v>
      </c>
      <c r="R30" s="1" t="s">
        <v>578</v>
      </c>
      <c r="S30" s="41"/>
      <c r="T30" s="51"/>
      <c r="U30" s="41"/>
      <c r="V30" s="41"/>
    </row>
    <row r="31" spans="1:22" ht="409.6" thickBot="1" x14ac:dyDescent="0.3">
      <c r="A31" s="41"/>
      <c r="B31" s="41"/>
      <c r="C31" s="41"/>
      <c r="D31" s="41"/>
      <c r="E31" s="41"/>
      <c r="F31" s="41"/>
      <c r="G31" s="41"/>
      <c r="H31" s="43"/>
      <c r="I31" s="41"/>
      <c r="J31" s="41"/>
      <c r="K31" s="41"/>
      <c r="L31" s="41"/>
      <c r="M31" s="41"/>
      <c r="N31" s="41"/>
      <c r="O31" s="41"/>
      <c r="P31" s="41"/>
      <c r="Q31" s="1" t="s">
        <v>610</v>
      </c>
      <c r="R31" s="1" t="s">
        <v>5</v>
      </c>
      <c r="S31" s="41"/>
      <c r="T31" s="51"/>
      <c r="U31" s="41"/>
      <c r="V31" s="41"/>
    </row>
    <row r="32" spans="1:22" ht="349.5" thickBot="1" x14ac:dyDescent="0.3">
      <c r="A32" s="42"/>
      <c r="B32" s="42"/>
      <c r="C32" s="42"/>
      <c r="D32" s="42"/>
      <c r="E32" s="42"/>
      <c r="F32" s="42"/>
      <c r="G32" s="42"/>
      <c r="H32" s="44"/>
      <c r="I32" s="42"/>
      <c r="J32" s="42"/>
      <c r="K32" s="42"/>
      <c r="L32" s="42"/>
      <c r="M32" s="42"/>
      <c r="N32" s="42"/>
      <c r="O32" s="42"/>
      <c r="P32" s="42"/>
      <c r="Q32" s="1" t="s">
        <v>609</v>
      </c>
      <c r="R32" s="1" t="s">
        <v>22</v>
      </c>
      <c r="S32" s="42"/>
      <c r="T32" s="52"/>
      <c r="U32" s="42"/>
      <c r="V32" s="42"/>
    </row>
    <row r="33" spans="1:22" ht="409.6" thickBot="1" x14ac:dyDescent="0.3">
      <c r="A33" s="47" t="s">
        <v>208</v>
      </c>
      <c r="B33" s="47">
        <v>748</v>
      </c>
      <c r="C33" s="47" t="s">
        <v>265</v>
      </c>
      <c r="D33" s="47" t="s">
        <v>251</v>
      </c>
      <c r="E33" s="47" t="s">
        <v>608</v>
      </c>
      <c r="F33" s="47" t="s">
        <v>95</v>
      </c>
      <c r="G33" s="47"/>
      <c r="H33" s="48" t="s">
        <v>607</v>
      </c>
      <c r="I33" s="47" t="s">
        <v>262</v>
      </c>
      <c r="J33" s="47" t="s">
        <v>261</v>
      </c>
      <c r="K33" s="47"/>
      <c r="L33" s="47">
        <v>0</v>
      </c>
      <c r="M33" s="47" t="s">
        <v>606</v>
      </c>
      <c r="N33" s="47" t="s">
        <v>251</v>
      </c>
      <c r="O33" s="47" t="s">
        <v>259</v>
      </c>
      <c r="P33" s="47" t="s">
        <v>24</v>
      </c>
      <c r="Q33" s="1" t="s">
        <v>605</v>
      </c>
      <c r="R33" s="1" t="s">
        <v>562</v>
      </c>
      <c r="S33" s="47" t="s">
        <v>259</v>
      </c>
      <c r="T33" s="49">
        <v>0</v>
      </c>
      <c r="U33" s="47">
        <v>-79</v>
      </c>
      <c r="V33" s="47"/>
    </row>
    <row r="34" spans="1:22" ht="409.6" thickBot="1" x14ac:dyDescent="0.3">
      <c r="A34" s="41"/>
      <c r="B34" s="41"/>
      <c r="C34" s="41"/>
      <c r="D34" s="41"/>
      <c r="E34" s="41"/>
      <c r="F34" s="41"/>
      <c r="G34" s="41"/>
      <c r="H34" s="43"/>
      <c r="I34" s="41"/>
      <c r="J34" s="41"/>
      <c r="K34" s="41"/>
      <c r="L34" s="41"/>
      <c r="M34" s="41"/>
      <c r="N34" s="41"/>
      <c r="O34" s="41"/>
      <c r="P34" s="41"/>
      <c r="Q34" s="1" t="s">
        <v>604</v>
      </c>
      <c r="R34" s="1" t="s">
        <v>146</v>
      </c>
      <c r="S34" s="41"/>
      <c r="T34" s="45"/>
      <c r="U34" s="41"/>
      <c r="V34" s="41"/>
    </row>
    <row r="35" spans="1:22" ht="409.6" thickBot="1" x14ac:dyDescent="0.3">
      <c r="A35" s="41"/>
      <c r="B35" s="41"/>
      <c r="C35" s="41"/>
      <c r="D35" s="41"/>
      <c r="E35" s="41"/>
      <c r="F35" s="41"/>
      <c r="G35" s="41"/>
      <c r="H35" s="43"/>
      <c r="I35" s="41"/>
      <c r="J35" s="41"/>
      <c r="K35" s="41"/>
      <c r="L35" s="41"/>
      <c r="M35" s="41"/>
      <c r="N35" s="41"/>
      <c r="O35" s="41"/>
      <c r="P35" s="41"/>
      <c r="Q35" s="1" t="s">
        <v>603</v>
      </c>
      <c r="R35" s="1" t="s">
        <v>580</v>
      </c>
      <c r="S35" s="41"/>
      <c r="T35" s="45"/>
      <c r="U35" s="41"/>
      <c r="V35" s="41"/>
    </row>
    <row r="36" spans="1:22" ht="158.25" thickBot="1" x14ac:dyDescent="0.3">
      <c r="A36" s="41"/>
      <c r="B36" s="41"/>
      <c r="C36" s="41"/>
      <c r="D36" s="41"/>
      <c r="E36" s="41"/>
      <c r="F36" s="41"/>
      <c r="G36" s="41"/>
      <c r="H36" s="43"/>
      <c r="I36" s="41"/>
      <c r="J36" s="41"/>
      <c r="K36" s="41"/>
      <c r="L36" s="41"/>
      <c r="M36" s="41"/>
      <c r="N36" s="41"/>
      <c r="O36" s="41"/>
      <c r="P36" s="41"/>
      <c r="Q36" s="1" t="s">
        <v>558</v>
      </c>
      <c r="R36" s="1" t="s">
        <v>557</v>
      </c>
      <c r="S36" s="41"/>
      <c r="T36" s="45"/>
      <c r="U36" s="41"/>
      <c r="V36" s="41"/>
    </row>
    <row r="37" spans="1:22" ht="409.6" thickBot="1" x14ac:dyDescent="0.3">
      <c r="A37" s="41"/>
      <c r="B37" s="41"/>
      <c r="C37" s="41"/>
      <c r="D37" s="41"/>
      <c r="E37" s="41"/>
      <c r="F37" s="41"/>
      <c r="G37" s="41"/>
      <c r="H37" s="43"/>
      <c r="I37" s="41"/>
      <c r="J37" s="41"/>
      <c r="K37" s="41"/>
      <c r="L37" s="41"/>
      <c r="M37" s="41"/>
      <c r="N37" s="41"/>
      <c r="O37" s="41"/>
      <c r="P37" s="41"/>
      <c r="Q37" s="1" t="s">
        <v>556</v>
      </c>
      <c r="R37" s="1" t="s">
        <v>555</v>
      </c>
      <c r="S37" s="41"/>
      <c r="T37" s="45"/>
      <c r="U37" s="41"/>
      <c r="V37" s="41"/>
    </row>
    <row r="38" spans="1:22" ht="225.75" thickBot="1" x14ac:dyDescent="0.3">
      <c r="A38" s="41"/>
      <c r="B38" s="41"/>
      <c r="C38" s="41"/>
      <c r="D38" s="41"/>
      <c r="E38" s="41"/>
      <c r="F38" s="41"/>
      <c r="G38" s="41"/>
      <c r="H38" s="43"/>
      <c r="I38" s="41"/>
      <c r="J38" s="41"/>
      <c r="K38" s="41"/>
      <c r="L38" s="41"/>
      <c r="M38" s="41"/>
      <c r="N38" s="41"/>
      <c r="O38" s="41"/>
      <c r="P38" s="41"/>
      <c r="Q38" s="1" t="s">
        <v>602</v>
      </c>
      <c r="R38" s="1" t="s">
        <v>249</v>
      </c>
      <c r="S38" s="41"/>
      <c r="T38" s="45"/>
      <c r="U38" s="41"/>
      <c r="V38" s="41"/>
    </row>
    <row r="39" spans="1:22" ht="214.5" thickBot="1" x14ac:dyDescent="0.3">
      <c r="A39" s="41"/>
      <c r="B39" s="41"/>
      <c r="C39" s="41"/>
      <c r="D39" s="41"/>
      <c r="E39" s="41"/>
      <c r="F39" s="41"/>
      <c r="G39" s="41"/>
      <c r="H39" s="43"/>
      <c r="I39" s="41"/>
      <c r="J39" s="41"/>
      <c r="K39" s="41"/>
      <c r="L39" s="41"/>
      <c r="M39" s="41"/>
      <c r="N39" s="41"/>
      <c r="O39" s="41"/>
      <c r="P39" s="41"/>
      <c r="Q39" s="1" t="s">
        <v>601</v>
      </c>
      <c r="R39" s="1" t="s">
        <v>578</v>
      </c>
      <c r="S39" s="41"/>
      <c r="T39" s="45"/>
      <c r="U39" s="41"/>
      <c r="V39" s="41"/>
    </row>
    <row r="40" spans="1:22" ht="360.75" thickBot="1" x14ac:dyDescent="0.3">
      <c r="A40" s="41"/>
      <c r="B40" s="41"/>
      <c r="C40" s="41"/>
      <c r="D40" s="41"/>
      <c r="E40" s="41"/>
      <c r="F40" s="41"/>
      <c r="G40" s="41"/>
      <c r="H40" s="43"/>
      <c r="I40" s="41"/>
      <c r="J40" s="41"/>
      <c r="K40" s="41"/>
      <c r="L40" s="41"/>
      <c r="M40" s="41"/>
      <c r="N40" s="41"/>
      <c r="O40" s="41"/>
      <c r="P40" s="41"/>
      <c r="Q40" s="1" t="s">
        <v>600</v>
      </c>
      <c r="R40" s="1" t="s">
        <v>5</v>
      </c>
      <c r="S40" s="41"/>
      <c r="T40" s="45"/>
      <c r="U40" s="41"/>
      <c r="V40" s="41"/>
    </row>
    <row r="41" spans="1:22" ht="169.5" thickBot="1" x14ac:dyDescent="0.3">
      <c r="A41" s="42"/>
      <c r="B41" s="42"/>
      <c r="C41" s="42"/>
      <c r="D41" s="42"/>
      <c r="E41" s="42"/>
      <c r="F41" s="42"/>
      <c r="G41" s="42"/>
      <c r="H41" s="44"/>
      <c r="I41" s="42"/>
      <c r="J41" s="42"/>
      <c r="K41" s="42"/>
      <c r="L41" s="42"/>
      <c r="M41" s="42"/>
      <c r="N41" s="42"/>
      <c r="O41" s="42"/>
      <c r="P41" s="42"/>
      <c r="Q41" s="1" t="s">
        <v>599</v>
      </c>
      <c r="R41" s="1" t="s">
        <v>22</v>
      </c>
      <c r="S41" s="42"/>
      <c r="T41" s="46"/>
      <c r="U41" s="42"/>
      <c r="V41" s="42"/>
    </row>
    <row r="42" spans="1:22" ht="409.6" customHeight="1" thickBot="1" x14ac:dyDescent="0.3">
      <c r="A42" s="47" t="s">
        <v>208</v>
      </c>
      <c r="B42" s="47">
        <v>753</v>
      </c>
      <c r="C42" s="47" t="s">
        <v>265</v>
      </c>
      <c r="D42" s="47" t="s">
        <v>564</v>
      </c>
      <c r="E42" s="47" t="s">
        <v>577</v>
      </c>
      <c r="F42" s="47" t="s">
        <v>95</v>
      </c>
      <c r="G42" s="47"/>
      <c r="H42" s="48" t="s">
        <v>598</v>
      </c>
      <c r="I42" s="47" t="s">
        <v>575</v>
      </c>
      <c r="J42" s="47" t="s">
        <v>261</v>
      </c>
      <c r="K42" s="47"/>
      <c r="L42" s="47">
        <v>0</v>
      </c>
      <c r="M42" s="47" t="s">
        <v>597</v>
      </c>
      <c r="N42" s="47" t="s">
        <v>564</v>
      </c>
      <c r="O42" s="47" t="s">
        <v>259</v>
      </c>
      <c r="P42" s="47" t="s">
        <v>24</v>
      </c>
      <c r="Q42" s="1" t="s">
        <v>596</v>
      </c>
      <c r="R42" s="1" t="s">
        <v>562</v>
      </c>
      <c r="S42" s="47" t="s">
        <v>259</v>
      </c>
      <c r="T42" s="49">
        <v>0</v>
      </c>
      <c r="U42" s="47">
        <v>-79</v>
      </c>
      <c r="V42" s="47"/>
    </row>
    <row r="43" spans="1:22" ht="409.6" thickBot="1" x14ac:dyDescent="0.3">
      <c r="A43" s="41"/>
      <c r="B43" s="41"/>
      <c r="C43" s="41"/>
      <c r="D43" s="41"/>
      <c r="E43" s="41"/>
      <c r="F43" s="41"/>
      <c r="G43" s="41"/>
      <c r="H43" s="43"/>
      <c r="I43" s="41"/>
      <c r="J43" s="41"/>
      <c r="K43" s="41"/>
      <c r="L43" s="41"/>
      <c r="M43" s="41"/>
      <c r="N43" s="41"/>
      <c r="O43" s="41"/>
      <c r="P43" s="41"/>
      <c r="Q43" s="1" t="s">
        <v>595</v>
      </c>
      <c r="R43" s="1" t="s">
        <v>146</v>
      </c>
      <c r="S43" s="41"/>
      <c r="T43" s="45"/>
      <c r="U43" s="41"/>
      <c r="V43" s="41"/>
    </row>
    <row r="44" spans="1:22" ht="409.6" thickBot="1" x14ac:dyDescent="0.3">
      <c r="A44" s="41"/>
      <c r="B44" s="41"/>
      <c r="C44" s="41"/>
      <c r="D44" s="41"/>
      <c r="E44" s="41"/>
      <c r="F44" s="41"/>
      <c r="G44" s="41"/>
      <c r="H44" s="43"/>
      <c r="I44" s="41"/>
      <c r="J44" s="41"/>
      <c r="K44" s="41"/>
      <c r="L44" s="41"/>
      <c r="M44" s="41"/>
      <c r="N44" s="41"/>
      <c r="O44" s="41"/>
      <c r="P44" s="41"/>
      <c r="Q44" s="1" t="s">
        <v>594</v>
      </c>
      <c r="R44" s="1" t="s">
        <v>580</v>
      </c>
      <c r="S44" s="41"/>
      <c r="T44" s="45"/>
      <c r="U44" s="41"/>
      <c r="V44" s="41"/>
    </row>
    <row r="45" spans="1:22" ht="158.25" thickBot="1" x14ac:dyDescent="0.3">
      <c r="A45" s="41"/>
      <c r="B45" s="41"/>
      <c r="C45" s="41"/>
      <c r="D45" s="41"/>
      <c r="E45" s="41"/>
      <c r="F45" s="41"/>
      <c r="G45" s="41"/>
      <c r="H45" s="43"/>
      <c r="I45" s="41"/>
      <c r="J45" s="41"/>
      <c r="K45" s="41"/>
      <c r="L45" s="41"/>
      <c r="M45" s="41"/>
      <c r="N45" s="41"/>
      <c r="O45" s="41"/>
      <c r="P45" s="41"/>
      <c r="Q45" s="1" t="s">
        <v>558</v>
      </c>
      <c r="R45" s="1" t="s">
        <v>557</v>
      </c>
      <c r="S45" s="41"/>
      <c r="T45" s="45"/>
      <c r="U45" s="41"/>
      <c r="V45" s="41"/>
    </row>
    <row r="46" spans="1:22" ht="409.6" thickBot="1" x14ac:dyDescent="0.3">
      <c r="A46" s="41"/>
      <c r="B46" s="41"/>
      <c r="C46" s="41"/>
      <c r="D46" s="41"/>
      <c r="E46" s="41"/>
      <c r="F46" s="41"/>
      <c r="G46" s="41"/>
      <c r="H46" s="43"/>
      <c r="I46" s="41"/>
      <c r="J46" s="41"/>
      <c r="K46" s="41"/>
      <c r="L46" s="41"/>
      <c r="M46" s="41"/>
      <c r="N46" s="41"/>
      <c r="O46" s="41"/>
      <c r="P46" s="41"/>
      <c r="Q46" s="1" t="s">
        <v>556</v>
      </c>
      <c r="R46" s="1" t="s">
        <v>555</v>
      </c>
      <c r="S46" s="41"/>
      <c r="T46" s="45"/>
      <c r="U46" s="41"/>
      <c r="V46" s="41"/>
    </row>
    <row r="47" spans="1:22" ht="409.6" thickBot="1" x14ac:dyDescent="0.3">
      <c r="A47" s="41"/>
      <c r="B47" s="41"/>
      <c r="C47" s="41"/>
      <c r="D47" s="41"/>
      <c r="E47" s="41"/>
      <c r="F47" s="41"/>
      <c r="G47" s="41"/>
      <c r="H47" s="43"/>
      <c r="I47" s="41"/>
      <c r="J47" s="41"/>
      <c r="K47" s="41"/>
      <c r="L47" s="41"/>
      <c r="M47" s="41"/>
      <c r="N47" s="41"/>
      <c r="O47" s="41"/>
      <c r="P47" s="41"/>
      <c r="Q47" s="1" t="s">
        <v>593</v>
      </c>
      <c r="R47" s="1" t="s">
        <v>5</v>
      </c>
      <c r="S47" s="41"/>
      <c r="T47" s="45"/>
      <c r="U47" s="41"/>
      <c r="V47" s="41"/>
    </row>
    <row r="48" spans="1:22" ht="113.25" thickBot="1" x14ac:dyDescent="0.3">
      <c r="A48" s="42"/>
      <c r="B48" s="42"/>
      <c r="C48" s="42"/>
      <c r="D48" s="42"/>
      <c r="E48" s="42"/>
      <c r="F48" s="42"/>
      <c r="G48" s="42"/>
      <c r="H48" s="44"/>
      <c r="I48" s="42"/>
      <c r="J48" s="42"/>
      <c r="K48" s="42"/>
      <c r="L48" s="42"/>
      <c r="M48" s="42"/>
      <c r="N48" s="42"/>
      <c r="O48" s="42"/>
      <c r="P48" s="42"/>
      <c r="Q48" s="1" t="s">
        <v>592</v>
      </c>
      <c r="R48" s="1" t="s">
        <v>22</v>
      </c>
      <c r="S48" s="42"/>
      <c r="T48" s="46"/>
      <c r="U48" s="42"/>
      <c r="V48" s="42"/>
    </row>
    <row r="49" spans="1:22" ht="409.6" thickBot="1" x14ac:dyDescent="0.3">
      <c r="A49" s="47" t="s">
        <v>208</v>
      </c>
      <c r="B49" s="47">
        <v>754</v>
      </c>
      <c r="C49" s="47" t="s">
        <v>265</v>
      </c>
      <c r="D49" s="47" t="s">
        <v>251</v>
      </c>
      <c r="E49" s="47" t="s">
        <v>577</v>
      </c>
      <c r="F49" s="47" t="s">
        <v>95</v>
      </c>
      <c r="G49" s="47"/>
      <c r="H49" s="48" t="s">
        <v>591</v>
      </c>
      <c r="I49" s="47" t="s">
        <v>262</v>
      </c>
      <c r="J49" s="47" t="s">
        <v>261</v>
      </c>
      <c r="K49" s="47"/>
      <c r="L49" s="47">
        <v>0</v>
      </c>
      <c r="M49" s="47" t="s">
        <v>590</v>
      </c>
      <c r="N49" s="47" t="s">
        <v>251</v>
      </c>
      <c r="O49" s="47" t="s">
        <v>259</v>
      </c>
      <c r="P49" s="47" t="s">
        <v>24</v>
      </c>
      <c r="Q49" s="1" t="s">
        <v>589</v>
      </c>
      <c r="R49" s="1" t="s">
        <v>562</v>
      </c>
      <c r="S49" s="47" t="s">
        <v>259</v>
      </c>
      <c r="T49" s="49">
        <v>0.5</v>
      </c>
      <c r="U49" s="47">
        <v>-79</v>
      </c>
      <c r="V49" s="47"/>
    </row>
    <row r="50" spans="1:22" ht="409.6" thickBot="1" x14ac:dyDescent="0.3">
      <c r="A50" s="41"/>
      <c r="B50" s="41"/>
      <c r="C50" s="41"/>
      <c r="D50" s="41"/>
      <c r="E50" s="41"/>
      <c r="F50" s="41"/>
      <c r="G50" s="41"/>
      <c r="H50" s="43"/>
      <c r="I50" s="41"/>
      <c r="J50" s="41"/>
      <c r="K50" s="41"/>
      <c r="L50" s="41"/>
      <c r="M50" s="41"/>
      <c r="N50" s="41"/>
      <c r="O50" s="41"/>
      <c r="P50" s="41"/>
      <c r="Q50" s="1" t="s">
        <v>588</v>
      </c>
      <c r="R50" s="1" t="s">
        <v>146</v>
      </c>
      <c r="S50" s="41"/>
      <c r="T50" s="45"/>
      <c r="U50" s="41"/>
      <c r="V50" s="41"/>
    </row>
    <row r="51" spans="1:22" ht="409.6" thickBot="1" x14ac:dyDescent="0.3">
      <c r="A51" s="41"/>
      <c r="B51" s="41"/>
      <c r="C51" s="41"/>
      <c r="D51" s="41"/>
      <c r="E51" s="41"/>
      <c r="F51" s="41"/>
      <c r="G51" s="41"/>
      <c r="H51" s="43"/>
      <c r="I51" s="41"/>
      <c r="J51" s="41"/>
      <c r="K51" s="41"/>
      <c r="L51" s="41"/>
      <c r="M51" s="41"/>
      <c r="N51" s="41"/>
      <c r="O51" s="41"/>
      <c r="P51" s="41"/>
      <c r="Q51" s="1" t="s">
        <v>587</v>
      </c>
      <c r="R51" s="1" t="s">
        <v>580</v>
      </c>
      <c r="S51" s="41"/>
      <c r="T51" s="45"/>
      <c r="U51" s="41"/>
      <c r="V51" s="41"/>
    </row>
    <row r="52" spans="1:22" ht="158.25" thickBot="1" x14ac:dyDescent="0.3">
      <c r="A52" s="41"/>
      <c r="B52" s="41"/>
      <c r="C52" s="41"/>
      <c r="D52" s="41"/>
      <c r="E52" s="41"/>
      <c r="F52" s="41"/>
      <c r="G52" s="41"/>
      <c r="H52" s="43"/>
      <c r="I52" s="41"/>
      <c r="J52" s="41"/>
      <c r="K52" s="41"/>
      <c r="L52" s="41"/>
      <c r="M52" s="41"/>
      <c r="N52" s="41"/>
      <c r="O52" s="41"/>
      <c r="P52" s="41"/>
      <c r="Q52" s="1" t="s">
        <v>558</v>
      </c>
      <c r="R52" s="1" t="s">
        <v>557</v>
      </c>
      <c r="S52" s="41"/>
      <c r="T52" s="45"/>
      <c r="U52" s="41"/>
      <c r="V52" s="41"/>
    </row>
    <row r="53" spans="1:22" ht="409.6" thickBot="1" x14ac:dyDescent="0.3">
      <c r="A53" s="41"/>
      <c r="B53" s="41"/>
      <c r="C53" s="41"/>
      <c r="D53" s="41"/>
      <c r="E53" s="41"/>
      <c r="F53" s="41"/>
      <c r="G53" s="41"/>
      <c r="H53" s="43"/>
      <c r="I53" s="41"/>
      <c r="J53" s="41"/>
      <c r="K53" s="41"/>
      <c r="L53" s="41"/>
      <c r="M53" s="41"/>
      <c r="N53" s="41"/>
      <c r="O53" s="41"/>
      <c r="P53" s="41"/>
      <c r="Q53" s="1" t="s">
        <v>556</v>
      </c>
      <c r="R53" s="1" t="s">
        <v>555</v>
      </c>
      <c r="S53" s="41"/>
      <c r="T53" s="45"/>
      <c r="U53" s="41"/>
      <c r="V53" s="41"/>
    </row>
    <row r="54" spans="1:22" ht="248.25" thickBot="1" x14ac:dyDescent="0.3">
      <c r="A54" s="41"/>
      <c r="B54" s="41"/>
      <c r="C54" s="41"/>
      <c r="D54" s="41"/>
      <c r="E54" s="41"/>
      <c r="F54" s="41"/>
      <c r="G54" s="41"/>
      <c r="H54" s="43"/>
      <c r="I54" s="41"/>
      <c r="J54" s="41"/>
      <c r="K54" s="41"/>
      <c r="L54" s="41"/>
      <c r="M54" s="41"/>
      <c r="N54" s="41"/>
      <c r="O54" s="41"/>
      <c r="P54" s="41"/>
      <c r="Q54" s="1" t="s">
        <v>586</v>
      </c>
      <c r="R54" s="1" t="s">
        <v>5</v>
      </c>
      <c r="S54" s="41"/>
      <c r="T54" s="45"/>
      <c r="U54" s="41"/>
      <c r="V54" s="41"/>
    </row>
    <row r="55" spans="1:22" ht="409.6" thickBot="1" x14ac:dyDescent="0.3">
      <c r="A55" s="41"/>
      <c r="B55" s="41"/>
      <c r="C55" s="41"/>
      <c r="D55" s="41"/>
      <c r="E55" s="41"/>
      <c r="F55" s="41"/>
      <c r="G55" s="41"/>
      <c r="H55" s="43"/>
      <c r="I55" s="41"/>
      <c r="J55" s="41"/>
      <c r="K55" s="41"/>
      <c r="L55" s="41"/>
      <c r="M55" s="42"/>
      <c r="N55" s="42"/>
      <c r="O55" s="42"/>
      <c r="P55" s="42"/>
      <c r="Q55" s="1" t="s">
        <v>585</v>
      </c>
      <c r="R55" s="1" t="s">
        <v>22</v>
      </c>
      <c r="S55" s="41"/>
      <c r="T55" s="45"/>
      <c r="U55" s="41"/>
      <c r="V55" s="41"/>
    </row>
    <row r="56" spans="1:22" ht="338.25" thickBot="1" x14ac:dyDescent="0.3">
      <c r="A56" s="41"/>
      <c r="B56" s="41"/>
      <c r="C56" s="41"/>
      <c r="D56" s="41"/>
      <c r="E56" s="41"/>
      <c r="F56" s="41"/>
      <c r="G56" s="41"/>
      <c r="H56" s="43"/>
      <c r="I56" s="41"/>
      <c r="J56" s="41"/>
      <c r="K56" s="41"/>
      <c r="L56" s="41"/>
      <c r="M56" s="47" t="s">
        <v>584</v>
      </c>
      <c r="N56" s="47" t="s">
        <v>251</v>
      </c>
      <c r="O56" s="47" t="s">
        <v>259</v>
      </c>
      <c r="P56" s="47" t="s">
        <v>39</v>
      </c>
      <c r="Q56" s="1" t="s">
        <v>583</v>
      </c>
      <c r="R56" s="1" t="s">
        <v>562</v>
      </c>
      <c r="S56" s="41"/>
      <c r="T56" s="45"/>
      <c r="U56" s="41"/>
      <c r="V56" s="41"/>
    </row>
    <row r="57" spans="1:22" ht="304.5" thickBot="1" x14ac:dyDescent="0.3">
      <c r="A57" s="41"/>
      <c r="B57" s="41"/>
      <c r="C57" s="41"/>
      <c r="D57" s="41"/>
      <c r="E57" s="41"/>
      <c r="F57" s="41"/>
      <c r="G57" s="41"/>
      <c r="H57" s="43"/>
      <c r="I57" s="41"/>
      <c r="J57" s="41"/>
      <c r="K57" s="41"/>
      <c r="L57" s="41"/>
      <c r="M57" s="41"/>
      <c r="N57" s="41"/>
      <c r="O57" s="41"/>
      <c r="P57" s="41"/>
      <c r="Q57" s="1" t="s">
        <v>582</v>
      </c>
      <c r="R57" s="1" t="s">
        <v>146</v>
      </c>
      <c r="S57" s="41"/>
      <c r="T57" s="45"/>
      <c r="U57" s="41"/>
      <c r="V57" s="41"/>
    </row>
    <row r="58" spans="1:22" ht="158.25" thickBot="1" x14ac:dyDescent="0.3">
      <c r="A58" s="41"/>
      <c r="B58" s="41"/>
      <c r="C58" s="41"/>
      <c r="D58" s="41"/>
      <c r="E58" s="41"/>
      <c r="F58" s="41"/>
      <c r="G58" s="41"/>
      <c r="H58" s="43"/>
      <c r="I58" s="41"/>
      <c r="J58" s="41"/>
      <c r="K58" s="41"/>
      <c r="L58" s="41"/>
      <c r="M58" s="41"/>
      <c r="N58" s="41"/>
      <c r="O58" s="41"/>
      <c r="P58" s="41"/>
      <c r="Q58" s="1" t="s">
        <v>581</v>
      </c>
      <c r="R58" s="1" t="s">
        <v>580</v>
      </c>
      <c r="S58" s="41"/>
      <c r="T58" s="45"/>
      <c r="U58" s="41"/>
      <c r="V58" s="41"/>
    </row>
    <row r="59" spans="1:22" ht="409.6" thickBot="1" x14ac:dyDescent="0.3">
      <c r="A59" s="41"/>
      <c r="B59" s="41"/>
      <c r="C59" s="41"/>
      <c r="D59" s="41"/>
      <c r="E59" s="41"/>
      <c r="F59" s="41"/>
      <c r="G59" s="41"/>
      <c r="H59" s="43"/>
      <c r="I59" s="41"/>
      <c r="J59" s="41"/>
      <c r="K59" s="41"/>
      <c r="L59" s="41"/>
      <c r="M59" s="41"/>
      <c r="N59" s="41"/>
      <c r="O59" s="41"/>
      <c r="P59" s="41"/>
      <c r="Q59" s="1" t="s">
        <v>556</v>
      </c>
      <c r="R59" s="1" t="s">
        <v>555</v>
      </c>
      <c r="S59" s="41"/>
      <c r="T59" s="45"/>
      <c r="U59" s="41"/>
      <c r="V59" s="41"/>
    </row>
    <row r="60" spans="1:22" ht="409.6" thickBot="1" x14ac:dyDescent="0.3">
      <c r="A60" s="42"/>
      <c r="B60" s="42"/>
      <c r="C60" s="42"/>
      <c r="D60" s="42"/>
      <c r="E60" s="42"/>
      <c r="F60" s="42"/>
      <c r="G60" s="42"/>
      <c r="H60" s="44"/>
      <c r="I60" s="42"/>
      <c r="J60" s="42"/>
      <c r="K60" s="42"/>
      <c r="L60" s="42"/>
      <c r="M60" s="42"/>
      <c r="N60" s="42"/>
      <c r="O60" s="42"/>
      <c r="P60" s="42"/>
      <c r="Q60" s="1" t="s">
        <v>579</v>
      </c>
      <c r="R60" s="1" t="s">
        <v>578</v>
      </c>
      <c r="S60" s="42"/>
      <c r="T60" s="46"/>
      <c r="U60" s="42"/>
      <c r="V60" s="42"/>
    </row>
    <row r="61" spans="1:22" ht="409.6" thickBot="1" x14ac:dyDescent="0.3">
      <c r="A61" s="47" t="s">
        <v>208</v>
      </c>
      <c r="B61" s="47">
        <v>755</v>
      </c>
      <c r="C61" s="47" t="s">
        <v>265</v>
      </c>
      <c r="D61" s="47" t="s">
        <v>564</v>
      </c>
      <c r="E61" s="47" t="s">
        <v>577</v>
      </c>
      <c r="F61" s="47" t="s">
        <v>95</v>
      </c>
      <c r="G61" s="47"/>
      <c r="H61" s="48" t="s">
        <v>576</v>
      </c>
      <c r="I61" s="47" t="s">
        <v>575</v>
      </c>
      <c r="J61" s="47" t="s">
        <v>261</v>
      </c>
      <c r="K61" s="47"/>
      <c r="L61" s="47">
        <v>0</v>
      </c>
      <c r="M61" s="47" t="s">
        <v>574</v>
      </c>
      <c r="N61" s="47" t="s">
        <v>564</v>
      </c>
      <c r="O61" s="47" t="s">
        <v>568</v>
      </c>
      <c r="P61" s="47" t="s">
        <v>39</v>
      </c>
      <c r="Q61" s="1" t="s">
        <v>573</v>
      </c>
      <c r="R61" s="1" t="s">
        <v>562</v>
      </c>
      <c r="S61" s="47" t="s">
        <v>259</v>
      </c>
      <c r="T61" s="50">
        <v>0.66666666666666696</v>
      </c>
      <c r="U61" s="47">
        <v>-79</v>
      </c>
      <c r="V61" s="47"/>
    </row>
    <row r="62" spans="1:22" ht="409.6" thickBot="1" x14ac:dyDescent="0.3">
      <c r="A62" s="41"/>
      <c r="B62" s="41"/>
      <c r="C62" s="41"/>
      <c r="D62" s="41"/>
      <c r="E62" s="41"/>
      <c r="F62" s="41"/>
      <c r="G62" s="41"/>
      <c r="H62" s="43"/>
      <c r="I62" s="41"/>
      <c r="J62" s="41"/>
      <c r="K62" s="41"/>
      <c r="L62" s="41"/>
      <c r="M62" s="41"/>
      <c r="N62" s="41"/>
      <c r="O62" s="41"/>
      <c r="P62" s="41"/>
      <c r="Q62" s="1" t="s">
        <v>572</v>
      </c>
      <c r="R62" s="1" t="s">
        <v>529</v>
      </c>
      <c r="S62" s="41"/>
      <c r="T62" s="51"/>
      <c r="U62" s="41"/>
      <c r="V62" s="41"/>
    </row>
    <row r="63" spans="1:22" ht="409.6" thickBot="1" x14ac:dyDescent="0.3">
      <c r="A63" s="41"/>
      <c r="B63" s="41"/>
      <c r="C63" s="41"/>
      <c r="D63" s="41"/>
      <c r="E63" s="41"/>
      <c r="F63" s="41"/>
      <c r="G63" s="41"/>
      <c r="H63" s="43"/>
      <c r="I63" s="41"/>
      <c r="J63" s="41"/>
      <c r="K63" s="41"/>
      <c r="L63" s="41"/>
      <c r="M63" s="41"/>
      <c r="N63" s="41"/>
      <c r="O63" s="41"/>
      <c r="P63" s="41"/>
      <c r="Q63" s="1" t="s">
        <v>571</v>
      </c>
      <c r="R63" s="1" t="s">
        <v>146</v>
      </c>
      <c r="S63" s="41"/>
      <c r="T63" s="51"/>
      <c r="U63" s="41"/>
      <c r="V63" s="41"/>
    </row>
    <row r="64" spans="1:22" ht="293.25" thickBot="1" x14ac:dyDescent="0.3">
      <c r="A64" s="41"/>
      <c r="B64" s="41"/>
      <c r="C64" s="41"/>
      <c r="D64" s="41"/>
      <c r="E64" s="41"/>
      <c r="F64" s="41"/>
      <c r="G64" s="41"/>
      <c r="H64" s="43"/>
      <c r="I64" s="41"/>
      <c r="J64" s="41"/>
      <c r="K64" s="41"/>
      <c r="L64" s="41"/>
      <c r="M64" s="42"/>
      <c r="N64" s="42"/>
      <c r="O64" s="42"/>
      <c r="P64" s="42"/>
      <c r="Q64" s="1" t="s">
        <v>570</v>
      </c>
      <c r="R64" s="1" t="s">
        <v>559</v>
      </c>
      <c r="S64" s="41"/>
      <c r="T64" s="51"/>
      <c r="U64" s="41"/>
      <c r="V64" s="41"/>
    </row>
    <row r="65" spans="1:22" ht="203.25" thickBot="1" x14ac:dyDescent="0.3">
      <c r="A65" s="41"/>
      <c r="B65" s="41"/>
      <c r="C65" s="41"/>
      <c r="D65" s="41"/>
      <c r="E65" s="41"/>
      <c r="F65" s="41"/>
      <c r="G65" s="41"/>
      <c r="H65" s="43"/>
      <c r="I65" s="41"/>
      <c r="J65" s="41"/>
      <c r="K65" s="41"/>
      <c r="L65" s="41"/>
      <c r="M65" s="47" t="s">
        <v>569</v>
      </c>
      <c r="N65" s="47" t="s">
        <v>564</v>
      </c>
      <c r="O65" s="47" t="s">
        <v>568</v>
      </c>
      <c r="P65" s="47" t="s">
        <v>39</v>
      </c>
      <c r="Q65" s="1" t="s">
        <v>567</v>
      </c>
      <c r="R65" s="1" t="s">
        <v>562</v>
      </c>
      <c r="S65" s="41"/>
      <c r="T65" s="51"/>
      <c r="U65" s="41"/>
      <c r="V65" s="41"/>
    </row>
    <row r="66" spans="1:22" ht="409.6" thickBot="1" x14ac:dyDescent="0.3">
      <c r="A66" s="41"/>
      <c r="B66" s="41"/>
      <c r="C66" s="41"/>
      <c r="D66" s="41"/>
      <c r="E66" s="41"/>
      <c r="F66" s="41"/>
      <c r="G66" s="41"/>
      <c r="H66" s="43"/>
      <c r="I66" s="41"/>
      <c r="J66" s="41"/>
      <c r="K66" s="41"/>
      <c r="L66" s="41"/>
      <c r="M66" s="41"/>
      <c r="N66" s="41"/>
      <c r="O66" s="41"/>
      <c r="P66" s="41"/>
      <c r="Q66" s="1" t="s">
        <v>561</v>
      </c>
      <c r="R66" s="1" t="s">
        <v>146</v>
      </c>
      <c r="S66" s="41"/>
      <c r="T66" s="51"/>
      <c r="U66" s="41"/>
      <c r="V66" s="41"/>
    </row>
    <row r="67" spans="1:22" ht="102" thickBot="1" x14ac:dyDescent="0.3">
      <c r="A67" s="41"/>
      <c r="B67" s="41"/>
      <c r="C67" s="41"/>
      <c r="D67" s="41"/>
      <c r="E67" s="41"/>
      <c r="F67" s="41"/>
      <c r="G67" s="41"/>
      <c r="H67" s="43"/>
      <c r="I67" s="41"/>
      <c r="J67" s="41"/>
      <c r="K67" s="41"/>
      <c r="L67" s="41"/>
      <c r="M67" s="42"/>
      <c r="N67" s="42"/>
      <c r="O67" s="42"/>
      <c r="P67" s="42"/>
      <c r="Q67" s="1" t="s">
        <v>566</v>
      </c>
      <c r="R67" s="1" t="s">
        <v>559</v>
      </c>
      <c r="S67" s="41"/>
      <c r="T67" s="51"/>
      <c r="U67" s="41"/>
      <c r="V67" s="41"/>
    </row>
    <row r="68" spans="1:22" ht="409.6" thickBot="1" x14ac:dyDescent="0.3">
      <c r="A68" s="41"/>
      <c r="B68" s="41"/>
      <c r="C68" s="41"/>
      <c r="D68" s="41"/>
      <c r="E68" s="41"/>
      <c r="F68" s="41"/>
      <c r="G68" s="41"/>
      <c r="H68" s="43"/>
      <c r="I68" s="41"/>
      <c r="J68" s="41"/>
      <c r="K68" s="41"/>
      <c r="L68" s="41"/>
      <c r="M68" s="47" t="s">
        <v>565</v>
      </c>
      <c r="N68" s="47" t="s">
        <v>564</v>
      </c>
      <c r="O68" s="47" t="s">
        <v>259</v>
      </c>
      <c r="P68" s="47" t="s">
        <v>24</v>
      </c>
      <c r="Q68" s="1" t="s">
        <v>563</v>
      </c>
      <c r="R68" s="1" t="s">
        <v>562</v>
      </c>
      <c r="S68" s="41"/>
      <c r="T68" s="51"/>
      <c r="U68" s="41"/>
      <c r="V68" s="41"/>
    </row>
    <row r="69" spans="1:22" ht="409.6" thickBot="1" x14ac:dyDescent="0.3">
      <c r="A69" s="41"/>
      <c r="B69" s="41"/>
      <c r="C69" s="41"/>
      <c r="D69" s="41"/>
      <c r="E69" s="41"/>
      <c r="F69" s="41"/>
      <c r="G69" s="41"/>
      <c r="H69" s="43"/>
      <c r="I69" s="41"/>
      <c r="J69" s="41"/>
      <c r="K69" s="41"/>
      <c r="L69" s="41"/>
      <c r="M69" s="41"/>
      <c r="N69" s="41"/>
      <c r="O69" s="41"/>
      <c r="P69" s="41"/>
      <c r="Q69" s="1" t="s">
        <v>561</v>
      </c>
      <c r="R69" s="1" t="s">
        <v>146</v>
      </c>
      <c r="S69" s="41"/>
      <c r="T69" s="51"/>
      <c r="U69" s="41"/>
      <c r="V69" s="41"/>
    </row>
    <row r="70" spans="1:22" ht="203.25" thickBot="1" x14ac:dyDescent="0.3">
      <c r="A70" s="41"/>
      <c r="B70" s="41"/>
      <c r="C70" s="41"/>
      <c r="D70" s="41"/>
      <c r="E70" s="41"/>
      <c r="F70" s="41"/>
      <c r="G70" s="41"/>
      <c r="H70" s="43"/>
      <c r="I70" s="41"/>
      <c r="J70" s="41"/>
      <c r="K70" s="41"/>
      <c r="L70" s="41"/>
      <c r="M70" s="41"/>
      <c r="N70" s="41"/>
      <c r="O70" s="41"/>
      <c r="P70" s="41"/>
      <c r="Q70" s="1" t="s">
        <v>560</v>
      </c>
      <c r="R70" s="1" t="s">
        <v>559</v>
      </c>
      <c r="S70" s="41"/>
      <c r="T70" s="51"/>
      <c r="U70" s="41"/>
      <c r="V70" s="41"/>
    </row>
    <row r="71" spans="1:22" ht="158.25" thickBot="1" x14ac:dyDescent="0.3">
      <c r="A71" s="41"/>
      <c r="B71" s="41"/>
      <c r="C71" s="41"/>
      <c r="D71" s="41"/>
      <c r="E71" s="41"/>
      <c r="F71" s="41"/>
      <c r="G71" s="41"/>
      <c r="H71" s="43"/>
      <c r="I71" s="41"/>
      <c r="J71" s="41"/>
      <c r="K71" s="41"/>
      <c r="L71" s="41"/>
      <c r="M71" s="41"/>
      <c r="N71" s="41"/>
      <c r="O71" s="41"/>
      <c r="P71" s="41"/>
      <c r="Q71" s="1" t="s">
        <v>558</v>
      </c>
      <c r="R71" s="1" t="s">
        <v>557</v>
      </c>
      <c r="S71" s="41"/>
      <c r="T71" s="51"/>
      <c r="U71" s="41"/>
      <c r="V71" s="41"/>
    </row>
    <row r="72" spans="1:22" ht="409.6" thickBot="1" x14ac:dyDescent="0.3">
      <c r="A72" s="41"/>
      <c r="B72" s="41"/>
      <c r="C72" s="41"/>
      <c r="D72" s="41"/>
      <c r="E72" s="41"/>
      <c r="F72" s="41"/>
      <c r="G72" s="41"/>
      <c r="H72" s="43"/>
      <c r="I72" s="41"/>
      <c r="J72" s="41"/>
      <c r="K72" s="41"/>
      <c r="L72" s="41"/>
      <c r="M72" s="41"/>
      <c r="N72" s="41"/>
      <c r="O72" s="41"/>
      <c r="P72" s="41"/>
      <c r="Q72" s="1" t="s">
        <v>556</v>
      </c>
      <c r="R72" s="1" t="s">
        <v>555</v>
      </c>
      <c r="S72" s="41"/>
      <c r="T72" s="51"/>
      <c r="U72" s="41"/>
      <c r="V72" s="41"/>
    </row>
    <row r="73" spans="1:22" ht="409.6" thickBot="1" x14ac:dyDescent="0.3">
      <c r="A73" s="41"/>
      <c r="B73" s="41"/>
      <c r="C73" s="41"/>
      <c r="D73" s="41"/>
      <c r="E73" s="41"/>
      <c r="F73" s="41"/>
      <c r="G73" s="41"/>
      <c r="H73" s="43"/>
      <c r="I73" s="41"/>
      <c r="J73" s="41"/>
      <c r="K73" s="41"/>
      <c r="L73" s="41"/>
      <c r="M73" s="41"/>
      <c r="N73" s="41"/>
      <c r="O73" s="41"/>
      <c r="P73" s="41"/>
      <c r="Q73" s="1" t="s">
        <v>554</v>
      </c>
      <c r="R73" s="1" t="s">
        <v>5</v>
      </c>
      <c r="S73" s="41"/>
      <c r="T73" s="51"/>
      <c r="U73" s="41"/>
      <c r="V73" s="41"/>
    </row>
    <row r="74" spans="1:22" ht="409.6" thickBot="1" x14ac:dyDescent="0.3">
      <c r="A74" s="42"/>
      <c r="B74" s="42"/>
      <c r="C74" s="42"/>
      <c r="D74" s="42"/>
      <c r="E74" s="42"/>
      <c r="F74" s="42"/>
      <c r="G74" s="42"/>
      <c r="H74" s="44"/>
      <c r="I74" s="42"/>
      <c r="J74" s="42"/>
      <c r="K74" s="42"/>
      <c r="L74" s="42"/>
      <c r="M74" s="42"/>
      <c r="N74" s="42"/>
      <c r="O74" s="42"/>
      <c r="P74" s="42"/>
      <c r="Q74" s="1" t="s">
        <v>553</v>
      </c>
      <c r="R74" s="1" t="s">
        <v>22</v>
      </c>
      <c r="S74" s="42"/>
      <c r="T74" s="52"/>
      <c r="U74" s="42"/>
      <c r="V74" s="42"/>
    </row>
    <row r="75" spans="1:22" ht="203.25" thickBot="1" x14ac:dyDescent="0.3">
      <c r="A75" s="47" t="s">
        <v>240</v>
      </c>
      <c r="B75" s="47">
        <v>809</v>
      </c>
      <c r="C75" s="47" t="s">
        <v>265</v>
      </c>
      <c r="D75" s="47" t="s">
        <v>251</v>
      </c>
      <c r="E75" s="47" t="s">
        <v>264</v>
      </c>
      <c r="F75" s="47" t="s">
        <v>95</v>
      </c>
      <c r="G75" s="47"/>
      <c r="H75" s="48" t="s">
        <v>263</v>
      </c>
      <c r="I75" s="47" t="s">
        <v>262</v>
      </c>
      <c r="J75" s="47" t="s">
        <v>261</v>
      </c>
      <c r="K75" s="47"/>
      <c r="L75" s="47">
        <v>0</v>
      </c>
      <c r="M75" s="1" t="s">
        <v>260</v>
      </c>
      <c r="N75" s="1" t="s">
        <v>251</v>
      </c>
      <c r="O75" s="1" t="s">
        <v>249</v>
      </c>
      <c r="P75" s="1" t="s">
        <v>24</v>
      </c>
      <c r="Q75" s="1"/>
      <c r="R75" s="1"/>
      <c r="S75" s="47" t="s">
        <v>259</v>
      </c>
      <c r="T75" s="49">
        <v>0</v>
      </c>
      <c r="U75" s="47">
        <v>-79</v>
      </c>
      <c r="V75" s="47"/>
    </row>
    <row r="76" spans="1:22" ht="57" thickBot="1" x14ac:dyDescent="0.3">
      <c r="A76" s="41"/>
      <c r="B76" s="41"/>
      <c r="C76" s="41"/>
      <c r="D76" s="41"/>
      <c r="E76" s="41"/>
      <c r="F76" s="41"/>
      <c r="G76" s="41"/>
      <c r="H76" s="43"/>
      <c r="I76" s="41"/>
      <c r="J76" s="41"/>
      <c r="K76" s="41"/>
      <c r="L76" s="41"/>
      <c r="M76" s="47" t="s">
        <v>258</v>
      </c>
      <c r="N76" s="47" t="s">
        <v>251</v>
      </c>
      <c r="O76" s="47" t="s">
        <v>249</v>
      </c>
      <c r="P76" s="47" t="s">
        <v>24</v>
      </c>
      <c r="Q76" s="1" t="s">
        <v>257</v>
      </c>
      <c r="R76" s="1" t="s">
        <v>249</v>
      </c>
      <c r="S76" s="41"/>
      <c r="T76" s="45"/>
      <c r="U76" s="41"/>
      <c r="V76" s="41"/>
    </row>
    <row r="77" spans="1:22" ht="282" thickBot="1" x14ac:dyDescent="0.3">
      <c r="A77" s="41"/>
      <c r="B77" s="41"/>
      <c r="C77" s="41"/>
      <c r="D77" s="41"/>
      <c r="E77" s="41"/>
      <c r="F77" s="41"/>
      <c r="G77" s="41"/>
      <c r="H77" s="43"/>
      <c r="I77" s="41"/>
      <c r="J77" s="41"/>
      <c r="K77" s="41"/>
      <c r="L77" s="41"/>
      <c r="M77" s="42"/>
      <c r="N77" s="42"/>
      <c r="O77" s="42"/>
      <c r="P77" s="42"/>
      <c r="Q77" s="1" t="s">
        <v>256</v>
      </c>
      <c r="R77" s="1" t="s">
        <v>5</v>
      </c>
      <c r="S77" s="41"/>
      <c r="T77" s="45"/>
      <c r="U77" s="41"/>
      <c r="V77" s="41"/>
    </row>
    <row r="78" spans="1:22" ht="192" thickBot="1" x14ac:dyDescent="0.3">
      <c r="A78" s="41"/>
      <c r="B78" s="41"/>
      <c r="C78" s="41"/>
      <c r="D78" s="41"/>
      <c r="E78" s="41"/>
      <c r="F78" s="41"/>
      <c r="G78" s="41"/>
      <c r="H78" s="43"/>
      <c r="I78" s="41"/>
      <c r="J78" s="41"/>
      <c r="K78" s="41"/>
      <c r="L78" s="41"/>
      <c r="M78" s="47" t="s">
        <v>255</v>
      </c>
      <c r="N78" s="47" t="s">
        <v>251</v>
      </c>
      <c r="O78" s="47" t="s">
        <v>249</v>
      </c>
      <c r="P78" s="47" t="s">
        <v>24</v>
      </c>
      <c r="Q78" s="1" t="s">
        <v>254</v>
      </c>
      <c r="R78" s="1" t="s">
        <v>249</v>
      </c>
      <c r="S78" s="41"/>
      <c r="T78" s="45"/>
      <c r="U78" s="41"/>
      <c r="V78" s="41"/>
    </row>
    <row r="79" spans="1:22" ht="409.6" thickBot="1" x14ac:dyDescent="0.3">
      <c r="A79" s="41"/>
      <c r="B79" s="41"/>
      <c r="C79" s="41"/>
      <c r="D79" s="41"/>
      <c r="E79" s="41"/>
      <c r="F79" s="41"/>
      <c r="G79" s="41"/>
      <c r="H79" s="43"/>
      <c r="I79" s="41"/>
      <c r="J79" s="41"/>
      <c r="K79" s="41"/>
      <c r="L79" s="41"/>
      <c r="M79" s="42"/>
      <c r="N79" s="42"/>
      <c r="O79" s="42"/>
      <c r="P79" s="42"/>
      <c r="Q79" s="1" t="s">
        <v>253</v>
      </c>
      <c r="R79" s="1" t="s">
        <v>5</v>
      </c>
      <c r="S79" s="41"/>
      <c r="T79" s="45"/>
      <c r="U79" s="41"/>
      <c r="V79" s="41"/>
    </row>
    <row r="80" spans="1:22" ht="102" thickBot="1" x14ac:dyDescent="0.3">
      <c r="A80" s="41"/>
      <c r="B80" s="41"/>
      <c r="C80" s="41"/>
      <c r="D80" s="41"/>
      <c r="E80" s="41"/>
      <c r="F80" s="41"/>
      <c r="G80" s="41"/>
      <c r="H80" s="43"/>
      <c r="I80" s="41"/>
      <c r="J80" s="41"/>
      <c r="K80" s="41"/>
      <c r="L80" s="41"/>
      <c r="M80" s="47" t="s">
        <v>252</v>
      </c>
      <c r="N80" s="47" t="s">
        <v>251</v>
      </c>
      <c r="O80" s="47" t="s">
        <v>249</v>
      </c>
      <c r="P80" s="47" t="s">
        <v>24</v>
      </c>
      <c r="Q80" s="1" t="s">
        <v>250</v>
      </c>
      <c r="R80" s="1" t="s">
        <v>249</v>
      </c>
      <c r="S80" s="41"/>
      <c r="T80" s="45"/>
      <c r="U80" s="41"/>
      <c r="V80" s="41"/>
    </row>
    <row r="81" spans="1:22" ht="158.25" thickBot="1" x14ac:dyDescent="0.3">
      <c r="A81" s="41"/>
      <c r="B81" s="41"/>
      <c r="C81" s="41"/>
      <c r="D81" s="41"/>
      <c r="E81" s="41"/>
      <c r="F81" s="41"/>
      <c r="G81" s="41"/>
      <c r="H81" s="43"/>
      <c r="I81" s="41"/>
      <c r="J81" s="41"/>
      <c r="K81" s="41"/>
      <c r="L81" s="41"/>
      <c r="M81" s="41"/>
      <c r="N81" s="41"/>
      <c r="O81" s="41"/>
      <c r="P81" s="41"/>
      <c r="Q81" s="1" t="s">
        <v>248</v>
      </c>
      <c r="R81" s="1" t="s">
        <v>247</v>
      </c>
      <c r="S81" s="41"/>
      <c r="T81" s="45"/>
      <c r="U81" s="41"/>
      <c r="V81" s="41"/>
    </row>
    <row r="82" spans="1:22" ht="409.6" thickBot="1" x14ac:dyDescent="0.3">
      <c r="A82" s="41"/>
      <c r="B82" s="41"/>
      <c r="C82" s="41"/>
      <c r="D82" s="41"/>
      <c r="E82" s="41"/>
      <c r="F82" s="41"/>
      <c r="G82" s="41"/>
      <c r="H82" s="43"/>
      <c r="I82" s="41"/>
      <c r="J82" s="41"/>
      <c r="K82" s="41"/>
      <c r="L82" s="41"/>
      <c r="M82" s="41"/>
      <c r="N82" s="41"/>
      <c r="O82" s="41"/>
      <c r="P82" s="41"/>
      <c r="Q82" s="1" t="s">
        <v>246</v>
      </c>
      <c r="R82" s="1" t="s">
        <v>5</v>
      </c>
      <c r="S82" s="41"/>
      <c r="T82" s="45"/>
      <c r="U82" s="41"/>
      <c r="V82" s="41"/>
    </row>
    <row r="83" spans="1:22" ht="293.25" thickBot="1" x14ac:dyDescent="0.3">
      <c r="A83" s="42"/>
      <c r="B83" s="42"/>
      <c r="C83" s="42"/>
      <c r="D83" s="42"/>
      <c r="E83" s="42"/>
      <c r="F83" s="42"/>
      <c r="G83" s="42"/>
      <c r="H83" s="44"/>
      <c r="I83" s="42"/>
      <c r="J83" s="42"/>
      <c r="K83" s="42"/>
      <c r="L83" s="42"/>
      <c r="M83" s="42"/>
      <c r="N83" s="42"/>
      <c r="O83" s="42"/>
      <c r="P83" s="42"/>
      <c r="Q83" s="1" t="s">
        <v>245</v>
      </c>
      <c r="R83" s="1" t="s">
        <v>22</v>
      </c>
      <c r="S83" s="42"/>
      <c r="T83" s="46"/>
      <c r="U83" s="42"/>
      <c r="V83" s="42"/>
    </row>
    <row r="84" spans="1:22" x14ac:dyDescent="0.25">
      <c r="L84" t="s">
        <v>1101</v>
      </c>
      <c r="M84">
        <f>COUNTA(M3:M83)</f>
        <v>16</v>
      </c>
    </row>
  </sheetData>
  <mergeCells count="189">
    <mergeCell ref="M1:R1"/>
    <mergeCell ref="S1:S2"/>
    <mergeCell ref="T1:T2"/>
    <mergeCell ref="U1:U2"/>
    <mergeCell ref="V1:V2"/>
    <mergeCell ref="A3:A15"/>
    <mergeCell ref="B3:B15"/>
    <mergeCell ref="C3:C15"/>
    <mergeCell ref="D3:D15"/>
    <mergeCell ref="E3:E15"/>
    <mergeCell ref="G1:G2"/>
    <mergeCell ref="H1:H2"/>
    <mergeCell ref="I1:I2"/>
    <mergeCell ref="J1:J2"/>
    <mergeCell ref="K1:K2"/>
    <mergeCell ref="L1:L2"/>
    <mergeCell ref="A1:A2"/>
    <mergeCell ref="B1:B2"/>
    <mergeCell ref="C1:C2"/>
    <mergeCell ref="D1:D2"/>
    <mergeCell ref="E1:E2"/>
    <mergeCell ref="F1:F2"/>
    <mergeCell ref="U3:U15"/>
    <mergeCell ref="V3:V15"/>
    <mergeCell ref="A16:A32"/>
    <mergeCell ref="B16:B32"/>
    <mergeCell ref="C16:C32"/>
    <mergeCell ref="D16:D32"/>
    <mergeCell ref="E16:E32"/>
    <mergeCell ref="F16:F32"/>
    <mergeCell ref="M11:M15"/>
    <mergeCell ref="N11:N15"/>
    <mergeCell ref="O11:O15"/>
    <mergeCell ref="L3:L15"/>
    <mergeCell ref="M3:M10"/>
    <mergeCell ref="N3:N10"/>
    <mergeCell ref="O3:O10"/>
    <mergeCell ref="T3:T15"/>
    <mergeCell ref="F3:F15"/>
    <mergeCell ref="G3:G15"/>
    <mergeCell ref="H3:H15"/>
    <mergeCell ref="I3:I15"/>
    <mergeCell ref="J3:J15"/>
    <mergeCell ref="K3:K15"/>
    <mergeCell ref="C33:C41"/>
    <mergeCell ref="D33:D41"/>
    <mergeCell ref="E33:E41"/>
    <mergeCell ref="F33:F41"/>
    <mergeCell ref="G16:G32"/>
    <mergeCell ref="H16:H32"/>
    <mergeCell ref="I16:I32"/>
    <mergeCell ref="J16:J32"/>
    <mergeCell ref="S3:S15"/>
    <mergeCell ref="K16:K32"/>
    <mergeCell ref="L16:L32"/>
    <mergeCell ref="P11:P15"/>
    <mergeCell ref="P3:P10"/>
    <mergeCell ref="U16:U32"/>
    <mergeCell ref="V16:V32"/>
    <mergeCell ref="M18:M19"/>
    <mergeCell ref="N18:N19"/>
    <mergeCell ref="O18:O19"/>
    <mergeCell ref="P18:P19"/>
    <mergeCell ref="M20:M32"/>
    <mergeCell ref="N20:N32"/>
    <mergeCell ref="O20:O32"/>
    <mergeCell ref="P20:P32"/>
    <mergeCell ref="M16:M17"/>
    <mergeCell ref="N16:N17"/>
    <mergeCell ref="O16:O17"/>
    <mergeCell ref="P16:P17"/>
    <mergeCell ref="S16:S32"/>
    <mergeCell ref="T16:T32"/>
    <mergeCell ref="U33:U41"/>
    <mergeCell ref="V33:V41"/>
    <mergeCell ref="A42:A48"/>
    <mergeCell ref="B42:B48"/>
    <mergeCell ref="C42:C48"/>
    <mergeCell ref="D42:D48"/>
    <mergeCell ref="E42:E48"/>
    <mergeCell ref="F42:F48"/>
    <mergeCell ref="G42:G48"/>
    <mergeCell ref="H42:H48"/>
    <mergeCell ref="M33:M41"/>
    <mergeCell ref="N33:N41"/>
    <mergeCell ref="O33:O41"/>
    <mergeCell ref="P33:P41"/>
    <mergeCell ref="S33:S41"/>
    <mergeCell ref="T33:T41"/>
    <mergeCell ref="G33:G41"/>
    <mergeCell ref="H33:H41"/>
    <mergeCell ref="I33:I41"/>
    <mergeCell ref="J33:J41"/>
    <mergeCell ref="K33:K41"/>
    <mergeCell ref="L33:L41"/>
    <mergeCell ref="A33:A41"/>
    <mergeCell ref="B33:B41"/>
    <mergeCell ref="O42:O48"/>
    <mergeCell ref="P42:P48"/>
    <mergeCell ref="S42:S48"/>
    <mergeCell ref="T42:T48"/>
    <mergeCell ref="U42:U48"/>
    <mergeCell ref="V42:V48"/>
    <mergeCell ref="I42:I48"/>
    <mergeCell ref="J42:J48"/>
    <mergeCell ref="K42:K48"/>
    <mergeCell ref="L42:L48"/>
    <mergeCell ref="M42:M48"/>
    <mergeCell ref="N42:N48"/>
    <mergeCell ref="G49:G60"/>
    <mergeCell ref="H49:H60"/>
    <mergeCell ref="I49:I60"/>
    <mergeCell ref="J49:J60"/>
    <mergeCell ref="K49:K60"/>
    <mergeCell ref="L49:L60"/>
    <mergeCell ref="A49:A60"/>
    <mergeCell ref="B49:B60"/>
    <mergeCell ref="C49:C60"/>
    <mergeCell ref="D49:D60"/>
    <mergeCell ref="E49:E60"/>
    <mergeCell ref="F49:F60"/>
    <mergeCell ref="U49:U60"/>
    <mergeCell ref="V49:V60"/>
    <mergeCell ref="M56:M60"/>
    <mergeCell ref="N56:N60"/>
    <mergeCell ref="O56:O60"/>
    <mergeCell ref="P56:P60"/>
    <mergeCell ref="M49:M55"/>
    <mergeCell ref="N49:N55"/>
    <mergeCell ref="O49:O55"/>
    <mergeCell ref="P49:P55"/>
    <mergeCell ref="S49:S60"/>
    <mergeCell ref="T49:T60"/>
    <mergeCell ref="I61:I74"/>
    <mergeCell ref="J61:J74"/>
    <mergeCell ref="K61:K74"/>
    <mergeCell ref="L61:L74"/>
    <mergeCell ref="A61:A74"/>
    <mergeCell ref="B61:B74"/>
    <mergeCell ref="C61:C74"/>
    <mergeCell ref="D61:D74"/>
    <mergeCell ref="E61:E74"/>
    <mergeCell ref="F61:F74"/>
    <mergeCell ref="A75:A83"/>
    <mergeCell ref="B75:B83"/>
    <mergeCell ref="C75:C83"/>
    <mergeCell ref="D75:D83"/>
    <mergeCell ref="E75:E83"/>
    <mergeCell ref="F75:F83"/>
    <mergeCell ref="U61:U74"/>
    <mergeCell ref="V61:V74"/>
    <mergeCell ref="M65:M67"/>
    <mergeCell ref="N65:N67"/>
    <mergeCell ref="O65:O67"/>
    <mergeCell ref="P65:P67"/>
    <mergeCell ref="M68:M74"/>
    <mergeCell ref="N68:N74"/>
    <mergeCell ref="O68:O74"/>
    <mergeCell ref="P68:P74"/>
    <mergeCell ref="M61:M64"/>
    <mergeCell ref="N61:N64"/>
    <mergeCell ref="O61:O64"/>
    <mergeCell ref="P61:P64"/>
    <mergeCell ref="S61:S74"/>
    <mergeCell ref="T61:T74"/>
    <mergeCell ref="G61:G74"/>
    <mergeCell ref="H61:H74"/>
    <mergeCell ref="V75:V83"/>
    <mergeCell ref="M76:M77"/>
    <mergeCell ref="N76:N77"/>
    <mergeCell ref="O76:O77"/>
    <mergeCell ref="P76:P77"/>
    <mergeCell ref="M78:M79"/>
    <mergeCell ref="N78:N79"/>
    <mergeCell ref="G75:G83"/>
    <mergeCell ref="H75:H83"/>
    <mergeCell ref="I75:I83"/>
    <mergeCell ref="J75:J83"/>
    <mergeCell ref="K75:K83"/>
    <mergeCell ref="L75:L83"/>
    <mergeCell ref="O78:O79"/>
    <mergeCell ref="P78:P79"/>
    <mergeCell ref="M80:M83"/>
    <mergeCell ref="N80:N83"/>
    <mergeCell ref="O80:O83"/>
    <mergeCell ref="P80:P83"/>
    <mergeCell ref="S75:S83"/>
    <mergeCell ref="T75:T83"/>
    <mergeCell ref="U75:U83"/>
  </mergeCells>
  <hyperlinks>
    <hyperlink ref="H3" r:id="rId1" tooltip="Descripcion" display="http://172.22.1.31:8080/Isolucionsda/Mejoramiento/frmAccion.aspx?IdAccion=MTI3Ng==&amp;Consecutivo=NzQ2" xr:uid="{00000000-0004-0000-0F00-000000000000}"/>
    <hyperlink ref="H16" r:id="rId2" tooltip="Descripcion" display="http://172.22.1.31:8080/Isolucionsda/Mejoramiento/frmAccion.aspx?IdAccion=MTI3Nw==&amp;Consecutivo=NzQ3" xr:uid="{00000000-0004-0000-0F00-000001000000}"/>
    <hyperlink ref="H33" r:id="rId3" tooltip="Descripcion" display="http://172.22.1.31:8080/Isolucionsda/Mejoramiento/frmAccion.aspx?IdAccion=MTI3OA==&amp;Consecutivo=NzQ4" xr:uid="{00000000-0004-0000-0F00-000002000000}"/>
    <hyperlink ref="H42" r:id="rId4" tooltip="Descripcion" display="http://172.22.1.31:8080/Isolucionsda/Mejoramiento/frmAccion.aspx?IdAccion=MTI4OQ==&amp;Consecutivo=NzUz" xr:uid="{00000000-0004-0000-0F00-000003000000}"/>
    <hyperlink ref="H49" r:id="rId5" tooltip="Descripcion" display="http://172.22.1.31:8080/Isolucionsda/Mejoramiento/frmAccion.aspx?IdAccion=MTI5MA==&amp;Consecutivo=NzU0" xr:uid="{00000000-0004-0000-0F00-000004000000}"/>
    <hyperlink ref="H61" r:id="rId6" tooltip="Descripcion" display="http://172.22.1.31:8080/Isolucionsda/Mejoramiento/frmAccion.aspx?IdAccion=MTI5MQ==&amp;Consecutivo=NzU1" xr:uid="{00000000-0004-0000-0F00-000005000000}"/>
    <hyperlink ref="H75" r:id="rId7" tooltip="Descripcion" display="http://172.22.1.31:8080/Isolucionsda/Mejoramiento/frmAccion.aspx?IdAccion=MTM0Nw==&amp;Consecutivo=ODA5" xr:uid="{00000000-0004-0000-0F00-000006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4"/>
  <sheetViews>
    <sheetView workbookViewId="0">
      <selection activeCell="N3" sqref="N3"/>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192" thickBot="1" x14ac:dyDescent="0.3">
      <c r="A3" s="21" t="s">
        <v>8</v>
      </c>
      <c r="B3" s="21">
        <v>440</v>
      </c>
      <c r="C3" s="21" t="s">
        <v>7</v>
      </c>
      <c r="D3" s="21" t="s">
        <v>6</v>
      </c>
      <c r="E3" s="21" t="s">
        <v>5</v>
      </c>
      <c r="F3" s="21" t="s">
        <v>4</v>
      </c>
      <c r="G3" s="21"/>
      <c r="H3" s="22" t="s">
        <v>3</v>
      </c>
      <c r="I3" s="21" t="s">
        <v>2</v>
      </c>
      <c r="J3" s="21" t="s">
        <v>1</v>
      </c>
      <c r="K3" s="21"/>
      <c r="L3" s="21">
        <v>0</v>
      </c>
      <c r="M3" s="21"/>
      <c r="N3" s="21"/>
      <c r="O3" s="21"/>
      <c r="P3" s="21"/>
      <c r="Q3" s="21"/>
      <c r="R3" s="21"/>
      <c r="S3" s="21" t="s">
        <v>0</v>
      </c>
      <c r="T3" s="23">
        <v>0</v>
      </c>
      <c r="U3" s="21">
        <v>157</v>
      </c>
      <c r="V3" s="21"/>
    </row>
    <row r="4" spans="1:22" x14ac:dyDescent="0.25">
      <c r="M4" t="s">
        <v>1100</v>
      </c>
      <c r="N4">
        <f>COUNTA(#REF!)</f>
        <v>1</v>
      </c>
    </row>
  </sheetData>
  <mergeCells count="17">
    <mergeCell ref="L1:L2"/>
    <mergeCell ref="A1:A2"/>
    <mergeCell ref="B1:B2"/>
    <mergeCell ref="C1:C2"/>
    <mergeCell ref="D1:D2"/>
    <mergeCell ref="E1:E2"/>
    <mergeCell ref="F1:F2"/>
    <mergeCell ref="G1:G2"/>
    <mergeCell ref="H1:H2"/>
    <mergeCell ref="I1:I2"/>
    <mergeCell ref="J1:J2"/>
    <mergeCell ref="K1:K2"/>
    <mergeCell ref="M1:R1"/>
    <mergeCell ref="S1:S2"/>
    <mergeCell ref="T1:T2"/>
    <mergeCell ref="U1:U2"/>
    <mergeCell ref="V1:V2"/>
  </mergeCells>
  <hyperlinks>
    <hyperlink ref="H3" r:id="rId1" tooltip="Descripcion" display="http://172.22.1.31:8080/Isolucionsda/Mejoramiento/frmNotaDeMejora.aspx?CodNotaMejora=NTY5&amp;Consecutivo=NDQw"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5"/>
  <sheetViews>
    <sheetView topLeftCell="A15" workbookViewId="0">
      <selection activeCell="L15" sqref="L15:M15"/>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9.6" thickBot="1" x14ac:dyDescent="0.3">
      <c r="A3" s="1" t="s">
        <v>212</v>
      </c>
      <c r="B3" s="1">
        <v>815</v>
      </c>
      <c r="C3" s="1" t="s">
        <v>174</v>
      </c>
      <c r="D3" s="1" t="s">
        <v>168</v>
      </c>
      <c r="E3" s="1" t="s">
        <v>228</v>
      </c>
      <c r="F3" s="1" t="s">
        <v>4</v>
      </c>
      <c r="G3" s="1"/>
      <c r="H3" s="3" t="s">
        <v>227</v>
      </c>
      <c r="I3" s="1" t="s">
        <v>171</v>
      </c>
      <c r="J3" s="1" t="s">
        <v>10</v>
      </c>
      <c r="K3" s="1"/>
      <c r="L3" s="1">
        <v>0</v>
      </c>
      <c r="M3" s="1" t="s">
        <v>226</v>
      </c>
      <c r="N3" s="1" t="s">
        <v>168</v>
      </c>
      <c r="O3" s="1" t="s">
        <v>37</v>
      </c>
      <c r="P3" s="1" t="s">
        <v>24</v>
      </c>
      <c r="Q3" s="1" t="s">
        <v>225</v>
      </c>
      <c r="R3" s="1" t="s">
        <v>37</v>
      </c>
      <c r="S3" s="1" t="s">
        <v>221</v>
      </c>
      <c r="T3" s="2">
        <v>0</v>
      </c>
      <c r="U3" s="1">
        <v>3</v>
      </c>
      <c r="V3" s="1"/>
    </row>
    <row r="4" spans="1:22" ht="237" thickBot="1" x14ac:dyDescent="0.3">
      <c r="A4" s="1" t="s">
        <v>212</v>
      </c>
      <c r="B4" s="1">
        <v>816</v>
      </c>
      <c r="C4" s="1" t="s">
        <v>174</v>
      </c>
      <c r="D4" s="1" t="s">
        <v>168</v>
      </c>
      <c r="E4" s="1" t="s">
        <v>31</v>
      </c>
      <c r="F4" s="1" t="s">
        <v>4</v>
      </c>
      <c r="G4" s="1"/>
      <c r="H4" s="3" t="s">
        <v>224</v>
      </c>
      <c r="I4" s="1" t="s">
        <v>171</v>
      </c>
      <c r="J4" s="1" t="s">
        <v>10</v>
      </c>
      <c r="K4" s="1"/>
      <c r="L4" s="1">
        <v>0</v>
      </c>
      <c r="M4" s="1" t="s">
        <v>223</v>
      </c>
      <c r="N4" s="1" t="s">
        <v>168</v>
      </c>
      <c r="O4" s="1" t="s">
        <v>37</v>
      </c>
      <c r="P4" s="1" t="s">
        <v>24</v>
      </c>
      <c r="Q4" s="1" t="s">
        <v>222</v>
      </c>
      <c r="R4" s="1" t="s">
        <v>37</v>
      </c>
      <c r="S4" s="1" t="s">
        <v>221</v>
      </c>
      <c r="T4" s="2">
        <v>0</v>
      </c>
      <c r="U4" s="1">
        <v>3</v>
      </c>
      <c r="V4" s="1"/>
    </row>
    <row r="5" spans="1:22" ht="102.75" thickBot="1" x14ac:dyDescent="0.3">
      <c r="A5" s="1" t="s">
        <v>212</v>
      </c>
      <c r="B5" s="1">
        <v>818</v>
      </c>
      <c r="C5" s="1" t="s">
        <v>174</v>
      </c>
      <c r="D5" s="1" t="s">
        <v>168</v>
      </c>
      <c r="E5" s="1" t="s">
        <v>31</v>
      </c>
      <c r="F5" s="1" t="s">
        <v>4</v>
      </c>
      <c r="G5" s="1"/>
      <c r="H5" s="3" t="s">
        <v>217</v>
      </c>
      <c r="I5" s="1" t="s">
        <v>171</v>
      </c>
      <c r="J5" s="1" t="s">
        <v>10</v>
      </c>
      <c r="K5" s="1"/>
      <c r="L5" s="1">
        <v>0</v>
      </c>
      <c r="M5" s="1" t="s">
        <v>217</v>
      </c>
      <c r="N5" s="1" t="s">
        <v>168</v>
      </c>
      <c r="O5" s="1" t="s">
        <v>37</v>
      </c>
      <c r="P5" s="1" t="s">
        <v>24</v>
      </c>
      <c r="Q5" s="1"/>
      <c r="R5" s="1"/>
      <c r="S5" s="1" t="s">
        <v>0</v>
      </c>
      <c r="T5" s="2">
        <v>0</v>
      </c>
      <c r="U5" s="1">
        <v>157</v>
      </c>
      <c r="V5" s="1"/>
    </row>
    <row r="6" spans="1:22" ht="141" thickBot="1" x14ac:dyDescent="0.3">
      <c r="A6" s="1" t="s">
        <v>212</v>
      </c>
      <c r="B6" s="1">
        <v>820</v>
      </c>
      <c r="C6" s="1" t="s">
        <v>174</v>
      </c>
      <c r="D6" s="1" t="s">
        <v>168</v>
      </c>
      <c r="E6" s="1" t="s">
        <v>31</v>
      </c>
      <c r="F6" s="1" t="s">
        <v>4</v>
      </c>
      <c r="G6" s="1"/>
      <c r="H6" s="3" t="s">
        <v>211</v>
      </c>
      <c r="I6" s="1" t="s">
        <v>171</v>
      </c>
      <c r="J6" s="1" t="s">
        <v>10</v>
      </c>
      <c r="K6" s="1"/>
      <c r="L6" s="1">
        <v>0</v>
      </c>
      <c r="M6" s="1" t="s">
        <v>211</v>
      </c>
      <c r="N6" s="1" t="s">
        <v>168</v>
      </c>
      <c r="O6" s="1" t="s">
        <v>37</v>
      </c>
      <c r="P6" s="1" t="s">
        <v>24</v>
      </c>
      <c r="Q6" s="1"/>
      <c r="R6" s="1"/>
      <c r="S6" s="1" t="s">
        <v>210</v>
      </c>
      <c r="T6" s="2">
        <v>0</v>
      </c>
      <c r="U6" s="1">
        <v>95</v>
      </c>
      <c r="V6" s="1"/>
    </row>
    <row r="7" spans="1:22" ht="124.5" thickBot="1" x14ac:dyDescent="0.3">
      <c r="A7" s="47" t="s">
        <v>175</v>
      </c>
      <c r="B7" s="47">
        <v>391</v>
      </c>
      <c r="C7" s="47" t="s">
        <v>174</v>
      </c>
      <c r="D7" s="47" t="s">
        <v>168</v>
      </c>
      <c r="E7" s="47" t="s">
        <v>173</v>
      </c>
      <c r="F7" s="47" t="s">
        <v>4</v>
      </c>
      <c r="G7" s="47"/>
      <c r="H7" s="48" t="s">
        <v>172</v>
      </c>
      <c r="I7" s="47" t="s">
        <v>171</v>
      </c>
      <c r="J7" s="47" t="s">
        <v>170</v>
      </c>
      <c r="K7" s="47"/>
      <c r="L7" s="47">
        <v>0</v>
      </c>
      <c r="M7" s="47" t="s">
        <v>169</v>
      </c>
      <c r="N7" s="47" t="s">
        <v>168</v>
      </c>
      <c r="O7" s="47" t="s">
        <v>165</v>
      </c>
      <c r="P7" s="47" t="s">
        <v>24</v>
      </c>
      <c r="Q7" s="1" t="s">
        <v>167</v>
      </c>
      <c r="R7" s="1" t="s">
        <v>166</v>
      </c>
      <c r="S7" s="47" t="s">
        <v>165</v>
      </c>
      <c r="T7" s="49">
        <v>0</v>
      </c>
      <c r="U7" s="47">
        <v>65</v>
      </c>
      <c r="V7" s="47"/>
    </row>
    <row r="8" spans="1:22" ht="169.5" thickBot="1" x14ac:dyDescent="0.3">
      <c r="A8" s="41"/>
      <c r="B8" s="41"/>
      <c r="C8" s="41"/>
      <c r="D8" s="41"/>
      <c r="E8" s="41"/>
      <c r="F8" s="41"/>
      <c r="G8" s="41"/>
      <c r="H8" s="43"/>
      <c r="I8" s="41"/>
      <c r="J8" s="41"/>
      <c r="K8" s="41"/>
      <c r="L8" s="41"/>
      <c r="M8" s="41"/>
      <c r="N8" s="41"/>
      <c r="O8" s="41"/>
      <c r="P8" s="41"/>
      <c r="Q8" s="1" t="s">
        <v>164</v>
      </c>
      <c r="R8" s="1" t="s">
        <v>162</v>
      </c>
      <c r="S8" s="41"/>
      <c r="T8" s="45"/>
      <c r="U8" s="41"/>
      <c r="V8" s="41"/>
    </row>
    <row r="9" spans="1:22" ht="113.25" thickBot="1" x14ac:dyDescent="0.3">
      <c r="A9" s="41"/>
      <c r="B9" s="41"/>
      <c r="C9" s="41"/>
      <c r="D9" s="41"/>
      <c r="E9" s="41"/>
      <c r="F9" s="41"/>
      <c r="G9" s="41"/>
      <c r="H9" s="43"/>
      <c r="I9" s="41"/>
      <c r="J9" s="41"/>
      <c r="K9" s="41"/>
      <c r="L9" s="41"/>
      <c r="M9" s="41"/>
      <c r="N9" s="41"/>
      <c r="O9" s="41"/>
      <c r="P9" s="41"/>
      <c r="Q9" s="1" t="s">
        <v>163</v>
      </c>
      <c r="R9" s="1" t="s">
        <v>162</v>
      </c>
      <c r="S9" s="41"/>
      <c r="T9" s="45"/>
      <c r="U9" s="41"/>
      <c r="V9" s="41"/>
    </row>
    <row r="10" spans="1:22" ht="180.75" thickBot="1" x14ac:dyDescent="0.3">
      <c r="A10" s="41"/>
      <c r="B10" s="41"/>
      <c r="C10" s="41"/>
      <c r="D10" s="41"/>
      <c r="E10" s="41"/>
      <c r="F10" s="41"/>
      <c r="G10" s="41"/>
      <c r="H10" s="43"/>
      <c r="I10" s="41"/>
      <c r="J10" s="41"/>
      <c r="K10" s="41"/>
      <c r="L10" s="41"/>
      <c r="M10" s="41"/>
      <c r="N10" s="41"/>
      <c r="O10" s="41"/>
      <c r="P10" s="41"/>
      <c r="Q10" s="1" t="s">
        <v>161</v>
      </c>
      <c r="R10" s="1" t="s">
        <v>160</v>
      </c>
      <c r="S10" s="41"/>
      <c r="T10" s="45"/>
      <c r="U10" s="41"/>
      <c r="V10" s="41"/>
    </row>
    <row r="11" spans="1:22" ht="90.75" thickBot="1" x14ac:dyDescent="0.3">
      <c r="A11" s="41"/>
      <c r="B11" s="41"/>
      <c r="C11" s="41"/>
      <c r="D11" s="41"/>
      <c r="E11" s="41"/>
      <c r="F11" s="41"/>
      <c r="G11" s="41"/>
      <c r="H11" s="43"/>
      <c r="I11" s="41"/>
      <c r="J11" s="41"/>
      <c r="K11" s="41"/>
      <c r="L11" s="41"/>
      <c r="M11" s="41"/>
      <c r="N11" s="41"/>
      <c r="O11" s="41"/>
      <c r="P11" s="41"/>
      <c r="Q11" s="1" t="s">
        <v>159</v>
      </c>
      <c r="R11" s="1" t="s">
        <v>158</v>
      </c>
      <c r="S11" s="41"/>
      <c r="T11" s="45"/>
      <c r="U11" s="41"/>
      <c r="V11" s="41"/>
    </row>
    <row r="12" spans="1:22" ht="169.5" thickBot="1" x14ac:dyDescent="0.3">
      <c r="A12" s="41"/>
      <c r="B12" s="41"/>
      <c r="C12" s="41"/>
      <c r="D12" s="41"/>
      <c r="E12" s="41"/>
      <c r="F12" s="41"/>
      <c r="G12" s="41"/>
      <c r="H12" s="43"/>
      <c r="I12" s="41"/>
      <c r="J12" s="41"/>
      <c r="K12" s="41"/>
      <c r="L12" s="41"/>
      <c r="M12" s="41"/>
      <c r="N12" s="41"/>
      <c r="O12" s="41"/>
      <c r="P12" s="41"/>
      <c r="Q12" s="1" t="s">
        <v>157</v>
      </c>
      <c r="R12" s="1" t="s">
        <v>156</v>
      </c>
      <c r="S12" s="41"/>
      <c r="T12" s="45"/>
      <c r="U12" s="41"/>
      <c r="V12" s="41"/>
    </row>
    <row r="13" spans="1:22" ht="327" thickBot="1" x14ac:dyDescent="0.3">
      <c r="A13" s="41"/>
      <c r="B13" s="41"/>
      <c r="C13" s="41"/>
      <c r="D13" s="41"/>
      <c r="E13" s="41"/>
      <c r="F13" s="41"/>
      <c r="G13" s="41"/>
      <c r="H13" s="43"/>
      <c r="I13" s="41"/>
      <c r="J13" s="41"/>
      <c r="K13" s="41"/>
      <c r="L13" s="41"/>
      <c r="M13" s="41"/>
      <c r="N13" s="41"/>
      <c r="O13" s="41"/>
      <c r="P13" s="41"/>
      <c r="Q13" s="1" t="s">
        <v>155</v>
      </c>
      <c r="R13" s="1" t="s">
        <v>154</v>
      </c>
      <c r="S13" s="41"/>
      <c r="T13" s="45"/>
      <c r="U13" s="41"/>
      <c r="V13" s="41"/>
    </row>
    <row r="14" spans="1:22" ht="409.6" thickBot="1" x14ac:dyDescent="0.3">
      <c r="A14" s="42"/>
      <c r="B14" s="42"/>
      <c r="C14" s="42"/>
      <c r="D14" s="42"/>
      <c r="E14" s="42"/>
      <c r="F14" s="42"/>
      <c r="G14" s="42"/>
      <c r="H14" s="44"/>
      <c r="I14" s="42"/>
      <c r="J14" s="42"/>
      <c r="K14" s="42"/>
      <c r="L14" s="42"/>
      <c r="M14" s="42"/>
      <c r="N14" s="42"/>
      <c r="O14" s="42"/>
      <c r="P14" s="42"/>
      <c r="Q14" s="1" t="s">
        <v>153</v>
      </c>
      <c r="R14" s="1" t="s">
        <v>152</v>
      </c>
      <c r="S14" s="42"/>
      <c r="T14" s="46"/>
      <c r="U14" s="42"/>
      <c r="V14" s="42"/>
    </row>
    <row r="15" spans="1:22" x14ac:dyDescent="0.25">
      <c r="L15" t="s">
        <v>1099</v>
      </c>
      <c r="M15">
        <f>COUNTA(M3:M14)</f>
        <v>5</v>
      </c>
    </row>
  </sheetData>
  <mergeCells count="37">
    <mergeCell ref="C1:C2"/>
    <mergeCell ref="D1:D2"/>
    <mergeCell ref="E1:E2"/>
    <mergeCell ref="F1:F2"/>
    <mergeCell ref="V1:V2"/>
    <mergeCell ref="A7:A14"/>
    <mergeCell ref="B7:B14"/>
    <mergeCell ref="C7:C14"/>
    <mergeCell ref="D7:D14"/>
    <mergeCell ref="E7:E14"/>
    <mergeCell ref="G1:G2"/>
    <mergeCell ref="H1:H2"/>
    <mergeCell ref="I1:I2"/>
    <mergeCell ref="J1:J2"/>
    <mergeCell ref="K1:K2"/>
    <mergeCell ref="L1:L2"/>
    <mergeCell ref="A1:A2"/>
    <mergeCell ref="B1:B2"/>
    <mergeCell ref="T1:T2"/>
    <mergeCell ref="U1:U2"/>
    <mergeCell ref="F7:F14"/>
    <mergeCell ref="G7:G14"/>
    <mergeCell ref="H7:H14"/>
    <mergeCell ref="I7:I14"/>
    <mergeCell ref="J7:J14"/>
    <mergeCell ref="T7:T14"/>
    <mergeCell ref="U7:U14"/>
    <mergeCell ref="K7:K14"/>
    <mergeCell ref="M1:R1"/>
    <mergeCell ref="S1:S2"/>
    <mergeCell ref="V7:V14"/>
    <mergeCell ref="L7:L14"/>
    <mergeCell ref="M7:M14"/>
    <mergeCell ref="N7:N14"/>
    <mergeCell ref="O7:O14"/>
    <mergeCell ref="P7:P14"/>
    <mergeCell ref="S7:S14"/>
  </mergeCells>
  <hyperlinks>
    <hyperlink ref="H3" r:id="rId1" tooltip="Descripcion" display="http://172.22.1.31:8080/Isolucionsda/Mejoramiento/frmAccion.aspx?IdAccion=MTM1NQ==&amp;Consecutivo=ODE1" xr:uid="{00000000-0004-0000-1100-000000000000}"/>
    <hyperlink ref="H4" r:id="rId2" tooltip="Descripcion" display="http://172.22.1.31:8080/Isolucionsda/Mejoramiento/frmAccion.aspx?IdAccion=MTM1Ng==&amp;Consecutivo=ODE2" xr:uid="{00000000-0004-0000-1100-000001000000}"/>
    <hyperlink ref="H5" r:id="rId3" tooltip="Descripcion" display="http://172.22.1.31:8080/Isolucionsda/Mejoramiento/frmAccion.aspx?IdAccion=MTM1OA==&amp;Consecutivo=ODE4" xr:uid="{00000000-0004-0000-1100-000002000000}"/>
    <hyperlink ref="H6" r:id="rId4" tooltip="Descripcion" display="http://172.22.1.31:8080/Isolucionsda/Mejoramiento/frmAccion.aspx?IdAccion=MTM2MA==&amp;Consecutivo=ODIw" xr:uid="{00000000-0004-0000-1100-000003000000}"/>
    <hyperlink ref="H7" r:id="rId5" tooltip="Descripcion" display="http://172.22.1.31:8080/Isolucionsda/Mejoramiento/frmNotaDeMejora.aspx?CodNotaMejora=NTE5&amp;Consecutivo=Mzkx" xr:uid="{00000000-0004-0000-1100-000004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
  <sheetViews>
    <sheetView workbookViewId="0">
      <selection activeCell="L5" sqref="L5:M5"/>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192" thickBot="1" x14ac:dyDescent="0.3">
      <c r="A3" s="47" t="s">
        <v>8</v>
      </c>
      <c r="B3" s="47">
        <v>434</v>
      </c>
      <c r="C3" s="47" t="s">
        <v>45</v>
      </c>
      <c r="D3" s="47" t="s">
        <v>35</v>
      </c>
      <c r="E3" s="47" t="s">
        <v>44</v>
      </c>
      <c r="F3" s="47" t="s">
        <v>4</v>
      </c>
      <c r="G3" s="47"/>
      <c r="H3" s="48" t="s">
        <v>43</v>
      </c>
      <c r="I3" s="47" t="s">
        <v>42</v>
      </c>
      <c r="J3" s="47" t="s">
        <v>1</v>
      </c>
      <c r="K3" s="47"/>
      <c r="L3" s="47">
        <v>0</v>
      </c>
      <c r="M3" s="1" t="s">
        <v>41</v>
      </c>
      <c r="N3" s="1" t="s">
        <v>35</v>
      </c>
      <c r="O3" s="1" t="s">
        <v>40</v>
      </c>
      <c r="P3" s="1" t="s">
        <v>39</v>
      </c>
      <c r="Q3" s="1" t="s">
        <v>38</v>
      </c>
      <c r="R3" s="1" t="s">
        <v>37</v>
      </c>
      <c r="S3" s="47" t="s">
        <v>0</v>
      </c>
      <c r="T3" s="49">
        <v>0.5</v>
      </c>
      <c r="U3" s="47">
        <v>157</v>
      </c>
      <c r="V3" s="47"/>
    </row>
    <row r="4" spans="1:22" ht="57" thickBot="1" x14ac:dyDescent="0.3">
      <c r="A4" s="42"/>
      <c r="B4" s="42"/>
      <c r="C4" s="42"/>
      <c r="D4" s="42"/>
      <c r="E4" s="42"/>
      <c r="F4" s="42"/>
      <c r="G4" s="42"/>
      <c r="H4" s="44"/>
      <c r="I4" s="42"/>
      <c r="J4" s="42"/>
      <c r="K4" s="42"/>
      <c r="L4" s="42"/>
      <c r="M4" s="1" t="s">
        <v>36</v>
      </c>
      <c r="N4" s="1" t="s">
        <v>35</v>
      </c>
      <c r="O4" s="1" t="s">
        <v>34</v>
      </c>
      <c r="P4" s="1" t="s">
        <v>24</v>
      </c>
      <c r="Q4" s="1"/>
      <c r="R4" s="1"/>
      <c r="S4" s="42"/>
      <c r="T4" s="46"/>
      <c r="U4" s="42"/>
      <c r="V4" s="42"/>
    </row>
    <row r="5" spans="1:22" x14ac:dyDescent="0.25">
      <c r="L5" t="s">
        <v>1099</v>
      </c>
      <c r="M5">
        <f>COUNTA(M3:M4)</f>
        <v>2</v>
      </c>
    </row>
  </sheetData>
  <mergeCells count="33">
    <mergeCell ref="A1:A2"/>
    <mergeCell ref="B1:B2"/>
    <mergeCell ref="A3:A4"/>
    <mergeCell ref="B3:B4"/>
    <mergeCell ref="C3:C4"/>
    <mergeCell ref="K1:K2"/>
    <mergeCell ref="L1:L2"/>
    <mergeCell ref="D3:D4"/>
    <mergeCell ref="E3:E4"/>
    <mergeCell ref="C1:C2"/>
    <mergeCell ref="D1:D2"/>
    <mergeCell ref="K3:K4"/>
    <mergeCell ref="E1:E2"/>
    <mergeCell ref="F1:F2"/>
    <mergeCell ref="G1:G2"/>
    <mergeCell ref="H1:H2"/>
    <mergeCell ref="I1:I2"/>
    <mergeCell ref="V3:V4"/>
    <mergeCell ref="T1:T2"/>
    <mergeCell ref="U1:U2"/>
    <mergeCell ref="F3:F4"/>
    <mergeCell ref="G3:G4"/>
    <mergeCell ref="H3:H4"/>
    <mergeCell ref="I3:I4"/>
    <mergeCell ref="J3:J4"/>
    <mergeCell ref="L3:L4"/>
    <mergeCell ref="S3:S4"/>
    <mergeCell ref="T3:T4"/>
    <mergeCell ref="U3:U4"/>
    <mergeCell ref="V1:V2"/>
    <mergeCell ref="M1:R1"/>
    <mergeCell ref="S1:S2"/>
    <mergeCell ref="J1:J2"/>
  </mergeCells>
  <hyperlinks>
    <hyperlink ref="H3" r:id="rId1" tooltip="Descripcion" display="http://172.22.1.31:8080/Isolucionsda/Mejoramiento/frmNotaDeMejora.aspx?CodNotaMejora=NTYz&amp;Consecutivo=NDM0"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workbookViewId="0">
      <selection activeCell="G5" sqref="G5"/>
    </sheetView>
  </sheetViews>
  <sheetFormatPr baseColWidth="10" defaultRowHeight="15" x14ac:dyDescent="0.25"/>
  <cols>
    <col min="1" max="1" width="53" customWidth="1"/>
    <col min="2" max="3" width="22" customWidth="1"/>
    <col min="4" max="4" width="20.7109375" customWidth="1"/>
    <col min="5" max="5" width="16.85546875" customWidth="1"/>
    <col min="6" max="6" width="14.5703125" customWidth="1"/>
    <col min="7" max="7" width="22.5703125" customWidth="1"/>
    <col min="9" max="9" width="22.140625" customWidth="1"/>
  </cols>
  <sheetData>
    <row r="1" spans="1:6" x14ac:dyDescent="0.25">
      <c r="B1" s="5" t="s">
        <v>1080</v>
      </c>
      <c r="C1" s="5" t="s">
        <v>1081</v>
      </c>
      <c r="D1" s="34"/>
      <c r="E1" t="s">
        <v>1090</v>
      </c>
      <c r="F1">
        <v>60</v>
      </c>
    </row>
    <row r="2" spans="1:6" x14ac:dyDescent="0.25">
      <c r="B2" s="6" t="s">
        <v>1082</v>
      </c>
      <c r="C2" s="33">
        <f>COUNTIF(CONSOLIDADO!F3:F744,"=Abierta")</f>
        <v>41</v>
      </c>
      <c r="D2" s="8"/>
      <c r="E2" t="s">
        <v>1091</v>
      </c>
      <c r="F2">
        <v>0</v>
      </c>
    </row>
    <row r="3" spans="1:6" x14ac:dyDescent="0.25">
      <c r="B3" s="6" t="s">
        <v>1083</v>
      </c>
      <c r="C3" s="33">
        <f>COUNTIF(CONSOLIDADO!F3:F744,"VENCIDA")</f>
        <v>41</v>
      </c>
      <c r="D3" s="8"/>
      <c r="E3" t="s">
        <v>1092</v>
      </c>
      <c r="F3">
        <v>22</v>
      </c>
    </row>
    <row r="4" spans="1:6" ht="30" customHeight="1" x14ac:dyDescent="0.25">
      <c r="B4" s="13" t="s">
        <v>1084</v>
      </c>
      <c r="C4" s="7">
        <f>C2+C3</f>
        <v>82</v>
      </c>
      <c r="D4" s="38"/>
      <c r="F4" s="36"/>
    </row>
    <row r="5" spans="1:6" x14ac:dyDescent="0.25">
      <c r="E5" s="8"/>
      <c r="F5" s="8"/>
    </row>
    <row r="6" spans="1:6" x14ac:dyDescent="0.25">
      <c r="A6" s="9"/>
    </row>
    <row r="7" spans="1:6" x14ac:dyDescent="0.25">
      <c r="A7" s="5" t="e">
        <f>A7:A26PROCESO</f>
        <v>#NAME?</v>
      </c>
      <c r="B7" s="5" t="s">
        <v>1086</v>
      </c>
      <c r="C7" s="5" t="s">
        <v>1087</v>
      </c>
      <c r="D7" s="5"/>
      <c r="E7" s="17" t="s">
        <v>1089</v>
      </c>
    </row>
    <row r="8" spans="1:6" x14ac:dyDescent="0.25">
      <c r="A8" s="10" t="s">
        <v>33</v>
      </c>
      <c r="B8" s="7">
        <f>COUNTIFS(CONSOLIDADO!$C$3:$C$744,"COMUNICACIONES (2019)",CONSOLIDADO!$F$3:$F$744,"Abierta")</f>
        <v>1</v>
      </c>
      <c r="C8" s="7">
        <f>COUNTIFS(CONSOLIDADO!$C$3:$C$744,"COMUNICACIONES (2019)",CONSOLIDADO!$F$3:$F$744,"Vencida")</f>
        <v>1</v>
      </c>
      <c r="D8" s="7">
        <v>2</v>
      </c>
      <c r="E8" s="15">
        <f t="shared" ref="E8:E27" si="0">(B8+C8)/$C$4</f>
        <v>2.4390243902439025E-2</v>
      </c>
      <c r="F8" s="7">
        <v>2</v>
      </c>
    </row>
    <row r="9" spans="1:6" x14ac:dyDescent="0.25">
      <c r="A9" s="10" t="s">
        <v>504</v>
      </c>
      <c r="B9" s="7">
        <f>COUNTIFS(CONSOLIDADO!$C$3:$C$744,"CONTROL DISCIPLINARIO",CONSOLIDADO!$F$3:$F$744,"Abierta")</f>
        <v>1</v>
      </c>
      <c r="C9" s="7">
        <f>COUNTIFS(CONSOLIDADO!$C$3:$C$744,"CONTROL DISCIPLINARIO",CONSOLIDADO!$F$3:$F$744,"Vencida")</f>
        <v>1</v>
      </c>
      <c r="D9" s="7"/>
      <c r="E9" s="15">
        <f t="shared" si="0"/>
        <v>2.4390243902439025E-2</v>
      </c>
      <c r="F9" s="7">
        <v>3</v>
      </c>
    </row>
    <row r="10" spans="1:6" x14ac:dyDescent="0.25">
      <c r="A10" s="10" t="s">
        <v>55</v>
      </c>
      <c r="B10" s="7">
        <f>COUNTIFS(CONSOLIDADO!$C$3:$C$744,"CONTROL Y MEJORA (2019)",CONSOLIDADO!$F$3:$F$744,"Abierta")</f>
        <v>2</v>
      </c>
      <c r="C10" s="14">
        <v>0</v>
      </c>
      <c r="D10" s="14"/>
      <c r="E10" s="15">
        <f t="shared" si="0"/>
        <v>2.4390243902439025E-2</v>
      </c>
      <c r="F10" s="7">
        <v>3</v>
      </c>
    </row>
    <row r="11" spans="1:6" x14ac:dyDescent="0.25">
      <c r="A11" s="10" t="s">
        <v>15</v>
      </c>
      <c r="B11" s="7">
        <f>COUNTIFS(CONSOLIDADO!$C$3:$C$744,"DIRECCIONAMIENTO ESTRATÉGICO",CONSOLIDADO!$F$3:$F$744,"Abierta")</f>
        <v>5</v>
      </c>
      <c r="C11" s="7">
        <f>COUNTIFS(CONSOLIDADO!$C$3:$C$744,"DIRECCIONAMIENTO ESTRATÉGICO",CONSOLIDADO!$F$3:$F$744,"Vencida")</f>
        <v>0</v>
      </c>
      <c r="D11" s="7"/>
      <c r="E11" s="15">
        <f t="shared" si="0"/>
        <v>6.097560975609756E-2</v>
      </c>
      <c r="F11" s="7">
        <v>1</v>
      </c>
    </row>
    <row r="12" spans="1:6" x14ac:dyDescent="0.25">
      <c r="A12" s="10" t="s">
        <v>61</v>
      </c>
      <c r="B12" s="7">
        <f>COUNTIFS(CONSOLIDADO!$C$3:$C$744,"DIRECCIONAMIENTO ESTRATÉGICO (2019)",CONSOLIDADO!$F$3:$F$744,"Abierta")</f>
        <v>1</v>
      </c>
      <c r="C12" s="7">
        <f>COUNTIFS(CONSOLIDADO!$C$3:$C$744,"DIRECCIONAMIENTO ESTRATÉGICO (2019)",CONSOLIDADO!$F$3:$F$744,"Vencida")</f>
        <v>0</v>
      </c>
      <c r="D12" s="7"/>
      <c r="E12" s="15">
        <f t="shared" si="0"/>
        <v>1.2195121951219513E-2</v>
      </c>
      <c r="F12" s="7">
        <v>1</v>
      </c>
    </row>
    <row r="13" spans="1:6" x14ac:dyDescent="0.25">
      <c r="A13" s="11" t="s">
        <v>205</v>
      </c>
      <c r="B13" s="7">
        <f>COUNTIFS(CONSOLIDADO!$C$3:$C$744,"EVALUACION, CONTROL Y SEGUIMIENTO",CONSOLIDADO!$F$3:$F$744,"Abierta")</f>
        <v>0</v>
      </c>
      <c r="C13" s="7">
        <f>COUNTIFS(CONSOLIDADO!$C$3:$C$744,"EVALUACION, CONTROL Y SEGUIMIENTO",CONSOLIDADO!$F$3:$F$744,"Vencida")</f>
        <v>1</v>
      </c>
      <c r="D13" s="7"/>
      <c r="E13" s="15">
        <f t="shared" si="0"/>
        <v>1.2195121951219513E-2</v>
      </c>
      <c r="F13" s="7">
        <v>2</v>
      </c>
    </row>
    <row r="14" spans="1:6" x14ac:dyDescent="0.25">
      <c r="A14" s="11" t="s">
        <v>96</v>
      </c>
      <c r="B14" s="7">
        <f>COUNTIFS(CONSOLIDADO!$C$3:$C$744,"EVALUACIÓN, CONTROL Y SEGUIMIENTO (2019)",CONSOLIDADO!$F$3:$F$744,"Abierta")</f>
        <v>9</v>
      </c>
      <c r="C14" s="7">
        <f>COUNTIFS(CONSOLIDADO!$C$3:$C$744,"EVALUACIÓN, CONTROL Y SEGUIMIENTO (2019)",CONSOLIDADO!$F$3:$F$744,"Vencida")</f>
        <v>22</v>
      </c>
      <c r="D14" s="7"/>
      <c r="E14" s="15">
        <f t="shared" si="0"/>
        <v>0.37804878048780488</v>
      </c>
      <c r="F14" s="7">
        <v>115</v>
      </c>
    </row>
    <row r="15" spans="1:6" x14ac:dyDescent="0.25">
      <c r="A15" s="11" t="s">
        <v>265</v>
      </c>
      <c r="B15" s="14">
        <f>COUNTIFS(CONSOLIDADO!$C$3:$C$744,"GESTIÓN AMBIENTAL Y DESARROLLO RURAL (2019)",CONSOLIDADO!$F$3:$F$744,"Abierta")+1</f>
        <v>1</v>
      </c>
      <c r="C15" s="7">
        <f>COUNTIFS(CONSOLIDADO!$C$3:$C$744,"GESTIÓN AMBIENTAL Y DESARROLLO RURAL (2019)",CONSOLIDADO!$F$3:$F$744,"Vencida")</f>
        <v>7</v>
      </c>
      <c r="D15" s="7"/>
      <c r="E15" s="15">
        <f t="shared" si="0"/>
        <v>9.7560975609756101E-2</v>
      </c>
      <c r="F15" s="7">
        <v>16</v>
      </c>
    </row>
    <row r="16" spans="1:6" x14ac:dyDescent="0.25">
      <c r="A16" s="11" t="s">
        <v>7</v>
      </c>
      <c r="B16" s="7">
        <f>COUNTIFS(CONSOLIDADO!$C$3:$C$744,"GESTIÓN DISCIPLINARIA (2019)",CONSOLIDADO!$F$3:$F$744,"Abierta")</f>
        <v>1</v>
      </c>
      <c r="C16" s="7">
        <f>COUNTIFS(CONSOLIDADO!$C$3:$C$744,"GESTIÓN DISCIPLINARIA (2019)",CONSOLIDADO!$F$3:$F$744,"Vencida")</f>
        <v>0</v>
      </c>
      <c r="D16" s="7"/>
      <c r="E16" s="15">
        <f t="shared" si="0"/>
        <v>1.2195121951219513E-2</v>
      </c>
      <c r="F16" s="7"/>
    </row>
    <row r="17" spans="1:6" x14ac:dyDescent="0.25">
      <c r="A17" s="11" t="s">
        <v>174</v>
      </c>
      <c r="B17" s="7">
        <f>COUNTIFS(CONSOLIDADO!$C$3:$C$744,"GESTIÓN DOCUMENTAL (2019)",CONSOLIDADO!$F$3:$F$744,"Abierta")</f>
        <v>5</v>
      </c>
      <c r="C17" s="7">
        <f>COUNTIFS(CONSOLIDADO!$C$3:$C$744,"GESTIÓN DOCUMENTAL (2019)",CONSOLIDADO!$F$3:$F$744,"Vencida")</f>
        <v>0</v>
      </c>
      <c r="D17" s="7"/>
      <c r="E17" s="15">
        <f t="shared" si="0"/>
        <v>6.097560975609756E-2</v>
      </c>
      <c r="F17" s="7">
        <v>5</v>
      </c>
    </row>
    <row r="18" spans="1:6" x14ac:dyDescent="0.25">
      <c r="A18" s="11" t="s">
        <v>45</v>
      </c>
      <c r="B18" s="7">
        <f>COUNTIFS(CONSOLIDADO!$C$3:$C$744,"GESTIÓN FINANCIERA (2019)",CONSOLIDADO!$F$3:$F$744,"Abierta")</f>
        <v>1</v>
      </c>
      <c r="C18" s="7">
        <f>COUNTIFS(CONSOLIDADO!$C$3:$C$744,"GESTIÓN FINANCIERA (2019)",CONSOLIDADO!$F$3:$F$744,"Vencida")</f>
        <v>0</v>
      </c>
      <c r="D18" s="7"/>
      <c r="E18" s="15">
        <f t="shared" si="0"/>
        <v>1.2195121951219513E-2</v>
      </c>
      <c r="F18" s="7">
        <v>2</v>
      </c>
    </row>
    <row r="19" spans="1:6" x14ac:dyDescent="0.25">
      <c r="A19" s="11" t="s">
        <v>120</v>
      </c>
      <c r="B19" s="7">
        <f>COUNTIFS(CONSOLIDADO!$C$3:$C$744,"GESTIÓN JURÍDICA (2019)",CONSOLIDADO!$F$3:$F$744,"Abierta")</f>
        <v>1</v>
      </c>
      <c r="C19" s="7">
        <f>COUNTIFS(CONSOLIDADO!$C$3:$C$744,"GESTIÓN JURÍDICA (2019)",CONSOLIDADO!$F$3:$F$744,"Vencida")</f>
        <v>0</v>
      </c>
      <c r="D19" s="7"/>
      <c r="E19" s="15">
        <f t="shared" si="0"/>
        <v>1.2195121951219513E-2</v>
      </c>
      <c r="F19" s="7">
        <v>2</v>
      </c>
    </row>
    <row r="20" spans="1:6" x14ac:dyDescent="0.25">
      <c r="A20" s="11" t="s">
        <v>239</v>
      </c>
      <c r="B20" s="7">
        <f>COUNTIFS(CONSOLIDADO!$C$3:$C$744,"GESTIÓN TALENTO HUMANO (2019)",CONSOLIDADO!$F$3:$F$744,"Abierta")</f>
        <v>1</v>
      </c>
      <c r="C20" s="7">
        <f>COUNTIFS(CONSOLIDADO!$C$3:$C$744,"GESTIÓN TALENTO HUMANO (2019)",CONSOLIDADO!$F$3:$F$744,"Vencida")</f>
        <v>9</v>
      </c>
      <c r="D20" s="7"/>
      <c r="E20" s="15">
        <f t="shared" si="0"/>
        <v>0.12195121951219512</v>
      </c>
      <c r="F20" s="7">
        <v>18</v>
      </c>
    </row>
    <row r="21" spans="1:6" x14ac:dyDescent="0.25">
      <c r="A21" s="11" t="s">
        <v>127</v>
      </c>
      <c r="B21" s="7">
        <f>COUNTIFS(CONSOLIDADO!$C$3:$C$744,"GESTIÓN TECNOLÓGICA (2019)",CONSOLIDADO!$F$3:$F$744,"Abierta")</f>
        <v>6</v>
      </c>
      <c r="C21" s="7">
        <f>COUNTIFS(CONSOLIDADO!$C$3:$C$744,"GESTIÓN TECNOLÓGICA (2019)",CONSOLIDADO!$F$3:$F$744,"Vencida")</f>
        <v>0</v>
      </c>
      <c r="D21" s="7"/>
      <c r="E21" s="15">
        <f t="shared" si="0"/>
        <v>7.3170731707317069E-2</v>
      </c>
      <c r="F21" s="7">
        <v>7</v>
      </c>
    </row>
    <row r="22" spans="1:6" x14ac:dyDescent="0.25">
      <c r="A22" s="11" t="s">
        <v>111</v>
      </c>
      <c r="B22" s="7">
        <f>COUNTIFS(CONSOLIDADO!$C$3:$C$744,"METROLOGIA, MONITOREO Y MODELACIÓN (2019)",CONSOLIDADO!$F$3:$F$744,"Abierta")</f>
        <v>1</v>
      </c>
      <c r="C22" s="7">
        <f>COUNTIFS(CONSOLIDADO!$C$3:$C$744,"METROLOGIA, MONITOREO Y MODELACIÓN (2019)",CONSOLIDADO!$F$3:$F$744,"Vencida")</f>
        <v>0</v>
      </c>
      <c r="D22" s="7"/>
      <c r="E22" s="15">
        <f t="shared" si="0"/>
        <v>1.2195121951219513E-2</v>
      </c>
      <c r="F22" s="7">
        <v>7</v>
      </c>
    </row>
    <row r="23" spans="1:6" x14ac:dyDescent="0.25">
      <c r="A23" s="10" t="s">
        <v>121</v>
      </c>
      <c r="B23" s="7">
        <f>COUNTIFS(CONSOLIDADO!$C$3:$C$744,"PARTICIPACIÓN Y EDUCACIÓN AMBIENTAL (2019)",CONSOLIDADO!$F$3:$F$744,"Abierta")</f>
        <v>0</v>
      </c>
      <c r="C23" s="7">
        <f>COUNTIFS(CONSOLIDADO!$C$3:$C$744,"PARTICIPACIÓN Y EDUCACIÓN AMBIENTAL (2019)",CONSOLIDADO!$F$3:$F$744,"Vencida")</f>
        <v>0</v>
      </c>
      <c r="D23" s="7"/>
      <c r="E23" s="15">
        <f t="shared" si="0"/>
        <v>0</v>
      </c>
      <c r="F23" s="7">
        <v>0</v>
      </c>
    </row>
    <row r="24" spans="1:6" x14ac:dyDescent="0.25">
      <c r="A24" s="10" t="s">
        <v>86</v>
      </c>
      <c r="B24" s="7">
        <f>COUNTIFS(CONSOLIDADO!$C$3:$C$744,"PLANEACIÓN AMBIENTAL",CONSOLIDADO!$F$3:$F$744,"Abierta")</f>
        <v>1</v>
      </c>
      <c r="C24" s="7">
        <f>COUNTIFS(CONSOLIDADO!$C$3:$C$744,"PLANEACIÓN AMBIENTAL",CONSOLIDADO!$F$3:$F$744,"Vencida")</f>
        <v>0</v>
      </c>
      <c r="D24" s="7"/>
      <c r="E24" s="15">
        <f t="shared" si="0"/>
        <v>1.2195121951219513E-2</v>
      </c>
      <c r="F24" s="7">
        <v>1</v>
      </c>
    </row>
    <row r="25" spans="1:6" x14ac:dyDescent="0.25">
      <c r="A25" s="10" t="s">
        <v>69</v>
      </c>
      <c r="B25" s="7">
        <f>COUNTIFS(CONSOLIDADO!$C$3:$C$744,"PLANEACIÓN AMBIENTAL (2019)",CONSOLIDADO!$F$3:$F$744,"Abierta")</f>
        <v>3</v>
      </c>
      <c r="C25" s="7">
        <f>COUNTIFS(CONSOLIDADO!$C$3:$C$744,"PLANEACIÓN AMBIENTAL (2019)",CONSOLIDADO!$F$3:$F$744,"Vencida")</f>
        <v>0</v>
      </c>
      <c r="D25" s="7"/>
      <c r="E25" s="15">
        <f t="shared" si="0"/>
        <v>3.6585365853658534E-2</v>
      </c>
      <c r="F25" s="7">
        <v>3</v>
      </c>
    </row>
    <row r="26" spans="1:6" x14ac:dyDescent="0.25">
      <c r="A26" s="10" t="s">
        <v>28</v>
      </c>
      <c r="B26" s="7">
        <f>COUNTIFS(CONSOLIDADO!$C$3:$C$744,"SERVICIO A LA CIUDADANÍA (2019)",CONSOLIDADO!$F$3:$F$744,"Abierta")</f>
        <v>1</v>
      </c>
      <c r="C26" s="7">
        <f>COUNTIFS(CONSOLIDADO!$C$3:$C$744,"SERVICIO A LA CIUDADANÍA (2019)",CONSOLIDADO!$F$3:$F$744,"Vencida")</f>
        <v>0</v>
      </c>
      <c r="D26" s="7"/>
      <c r="E26" s="15">
        <f t="shared" si="0"/>
        <v>1.2195121951219513E-2</v>
      </c>
      <c r="F26" s="7">
        <v>1</v>
      </c>
    </row>
    <row r="27" spans="1:6" x14ac:dyDescent="0.25">
      <c r="A27" s="54" t="s">
        <v>1088</v>
      </c>
      <c r="B27" s="7">
        <f>SUM(B8:B26)</f>
        <v>41</v>
      </c>
      <c r="C27" s="7">
        <f>SUM(C8:C26)</f>
        <v>41</v>
      </c>
      <c r="D27" s="7"/>
      <c r="E27" s="15">
        <f t="shared" si="0"/>
        <v>1</v>
      </c>
      <c r="F27" s="7">
        <f>SUM(F8:F26)</f>
        <v>189</v>
      </c>
    </row>
    <row r="28" spans="1:6" x14ac:dyDescent="0.25">
      <c r="A28" s="54"/>
      <c r="B28" s="53">
        <f>B27+C27</f>
        <v>82</v>
      </c>
      <c r="C28" s="53"/>
      <c r="D28" s="53"/>
      <c r="E28" s="53"/>
      <c r="F28" s="35"/>
    </row>
    <row r="31" spans="1:6" x14ac:dyDescent="0.25">
      <c r="A31" s="25" t="s">
        <v>1102</v>
      </c>
    </row>
    <row r="33" spans="1:7" x14ac:dyDescent="0.25">
      <c r="A33" s="5" t="s">
        <v>1085</v>
      </c>
      <c r="B33" s="24" t="s">
        <v>1095</v>
      </c>
      <c r="C33" s="24" t="s">
        <v>1116</v>
      </c>
      <c r="D33" s="24" t="s">
        <v>1117</v>
      </c>
      <c r="E33" s="17" t="s">
        <v>1089</v>
      </c>
      <c r="F33" s="17"/>
      <c r="G33" s="24" t="s">
        <v>1094</v>
      </c>
    </row>
    <row r="34" spans="1:7" x14ac:dyDescent="0.25">
      <c r="A34" s="10" t="s">
        <v>33</v>
      </c>
      <c r="B34" s="7">
        <v>2</v>
      </c>
      <c r="C34" s="7"/>
      <c r="D34" s="7"/>
      <c r="E34" s="15">
        <f>B34/$B$53</f>
        <v>1.0582010582010581E-2</v>
      </c>
      <c r="F34" s="15"/>
      <c r="G34" s="7">
        <v>1</v>
      </c>
    </row>
    <row r="35" spans="1:7" x14ac:dyDescent="0.25">
      <c r="A35" s="10" t="s">
        <v>504</v>
      </c>
      <c r="B35" s="7">
        <v>3</v>
      </c>
      <c r="C35" s="7"/>
      <c r="D35" s="7"/>
      <c r="E35" s="15">
        <f t="shared" ref="E35:E52" si="1">B35/$B$53</f>
        <v>1.5873015873015872E-2</v>
      </c>
      <c r="F35" s="15"/>
      <c r="G35" s="7"/>
    </row>
    <row r="36" spans="1:7" x14ac:dyDescent="0.25">
      <c r="A36" s="10" t="s">
        <v>55</v>
      </c>
      <c r="B36" s="7">
        <v>3</v>
      </c>
      <c r="C36" s="7"/>
      <c r="D36" s="7"/>
      <c r="E36" s="15">
        <f t="shared" si="1"/>
        <v>1.5873015873015872E-2</v>
      </c>
      <c r="F36" s="15"/>
      <c r="G36" s="7"/>
    </row>
    <row r="37" spans="1:7" x14ac:dyDescent="0.25">
      <c r="A37" s="10" t="s">
        <v>15</v>
      </c>
      <c r="B37" s="7">
        <v>1</v>
      </c>
      <c r="C37" s="7"/>
      <c r="D37" s="7"/>
      <c r="E37" s="15">
        <f t="shared" si="1"/>
        <v>5.2910052910052907E-3</v>
      </c>
      <c r="F37" s="15"/>
      <c r="G37" s="7"/>
    </row>
    <row r="38" spans="1:7" x14ac:dyDescent="0.25">
      <c r="A38" s="10" t="s">
        <v>61</v>
      </c>
      <c r="B38" s="7">
        <v>1</v>
      </c>
      <c r="C38" s="7"/>
      <c r="D38" s="7"/>
      <c r="E38" s="15">
        <f t="shared" si="1"/>
        <v>5.2910052910052907E-3</v>
      </c>
      <c r="F38" s="15"/>
      <c r="G38" s="7"/>
    </row>
    <row r="39" spans="1:7" x14ac:dyDescent="0.25">
      <c r="A39" s="11" t="s">
        <v>205</v>
      </c>
      <c r="B39" s="7">
        <v>2</v>
      </c>
      <c r="C39" s="7"/>
      <c r="D39" s="7"/>
      <c r="E39" s="15">
        <f t="shared" si="1"/>
        <v>1.0582010582010581E-2</v>
      </c>
      <c r="F39" s="15"/>
      <c r="G39" s="7"/>
    </row>
    <row r="40" spans="1:7" x14ac:dyDescent="0.25">
      <c r="A40" s="11" t="s">
        <v>96</v>
      </c>
      <c r="B40" s="7">
        <v>115</v>
      </c>
      <c r="C40" s="7"/>
      <c r="D40" s="7"/>
      <c r="E40" s="15">
        <f t="shared" si="1"/>
        <v>0.60846560846560849</v>
      </c>
      <c r="F40" s="15"/>
      <c r="G40" s="7"/>
    </row>
    <row r="41" spans="1:7" x14ac:dyDescent="0.25">
      <c r="A41" s="11" t="s">
        <v>265</v>
      </c>
      <c r="B41" s="7">
        <v>16</v>
      </c>
      <c r="C41" s="7"/>
      <c r="D41" s="7"/>
      <c r="E41" s="15">
        <f t="shared" si="1"/>
        <v>8.4656084656084651E-2</v>
      </c>
      <c r="F41" s="15"/>
      <c r="G41" s="7"/>
    </row>
    <row r="42" spans="1:7" x14ac:dyDescent="0.25">
      <c r="A42" s="11" t="s">
        <v>7</v>
      </c>
      <c r="B42" s="7"/>
      <c r="C42" s="7"/>
      <c r="D42" s="7"/>
      <c r="E42" s="15">
        <f t="shared" si="1"/>
        <v>0</v>
      </c>
      <c r="F42" s="15"/>
      <c r="G42" s="7">
        <v>1</v>
      </c>
    </row>
    <row r="43" spans="1:7" x14ac:dyDescent="0.25">
      <c r="A43" s="11" t="s">
        <v>174</v>
      </c>
      <c r="B43" s="7">
        <v>5</v>
      </c>
      <c r="C43" s="7"/>
      <c r="D43" s="7"/>
      <c r="E43" s="15">
        <f t="shared" si="1"/>
        <v>2.6455026455026454E-2</v>
      </c>
      <c r="F43" s="15"/>
      <c r="G43" s="7"/>
    </row>
    <row r="44" spans="1:7" x14ac:dyDescent="0.25">
      <c r="A44" s="11" t="s">
        <v>45</v>
      </c>
      <c r="B44" s="7">
        <v>2</v>
      </c>
      <c r="C44" s="7"/>
      <c r="D44" s="7"/>
      <c r="E44" s="15">
        <f t="shared" si="1"/>
        <v>1.0582010582010581E-2</v>
      </c>
      <c r="F44" s="15"/>
      <c r="G44" s="7"/>
    </row>
    <row r="45" spans="1:7" x14ac:dyDescent="0.25">
      <c r="A45" s="11" t="s">
        <v>120</v>
      </c>
      <c r="B45" s="7">
        <v>2</v>
      </c>
      <c r="C45" s="7"/>
      <c r="D45" s="7"/>
      <c r="E45" s="15">
        <f t="shared" si="1"/>
        <v>1.0582010582010581E-2</v>
      </c>
      <c r="F45" s="15"/>
      <c r="G45" s="7"/>
    </row>
    <row r="46" spans="1:7" x14ac:dyDescent="0.25">
      <c r="A46" s="11" t="s">
        <v>239</v>
      </c>
      <c r="B46" s="7">
        <v>18</v>
      </c>
      <c r="C46" s="7"/>
      <c r="D46" s="7"/>
      <c r="E46" s="15">
        <f t="shared" si="1"/>
        <v>9.5238095238095233E-2</v>
      </c>
      <c r="F46" s="15"/>
      <c r="G46" s="7"/>
    </row>
    <row r="47" spans="1:7" x14ac:dyDescent="0.25">
      <c r="A47" s="11" t="s">
        <v>127</v>
      </c>
      <c r="B47" s="7">
        <v>7</v>
      </c>
      <c r="C47" s="7"/>
      <c r="D47" s="7"/>
      <c r="E47" s="15">
        <f t="shared" si="1"/>
        <v>3.7037037037037035E-2</v>
      </c>
      <c r="F47" s="15"/>
      <c r="G47" s="7"/>
    </row>
    <row r="48" spans="1:7" x14ac:dyDescent="0.25">
      <c r="A48" s="11" t="s">
        <v>111</v>
      </c>
      <c r="B48" s="7">
        <v>7</v>
      </c>
      <c r="C48" s="7"/>
      <c r="D48" s="7"/>
      <c r="E48" s="15">
        <f t="shared" si="1"/>
        <v>3.7037037037037035E-2</v>
      </c>
      <c r="F48" s="15"/>
      <c r="G48" s="7"/>
    </row>
    <row r="49" spans="1:7" x14ac:dyDescent="0.25">
      <c r="A49" s="10" t="s">
        <v>121</v>
      </c>
      <c r="B49" s="7">
        <v>0</v>
      </c>
      <c r="C49" s="7"/>
      <c r="D49" s="7"/>
      <c r="E49" s="15">
        <f t="shared" si="1"/>
        <v>0</v>
      </c>
      <c r="F49" s="15"/>
      <c r="G49" s="7"/>
    </row>
    <row r="50" spans="1:7" x14ac:dyDescent="0.25">
      <c r="A50" s="10" t="s">
        <v>86</v>
      </c>
      <c r="B50" s="7">
        <v>1</v>
      </c>
      <c r="C50" s="7"/>
      <c r="D50" s="7"/>
      <c r="E50" s="15">
        <f t="shared" si="1"/>
        <v>5.2910052910052907E-3</v>
      </c>
      <c r="F50" s="15"/>
      <c r="G50" s="7"/>
    </row>
    <row r="51" spans="1:7" x14ac:dyDescent="0.25">
      <c r="A51" s="10" t="s">
        <v>69</v>
      </c>
      <c r="B51" s="7">
        <v>3</v>
      </c>
      <c r="C51" s="7"/>
      <c r="D51" s="7"/>
      <c r="E51" s="15">
        <f t="shared" si="1"/>
        <v>1.5873015873015872E-2</v>
      </c>
      <c r="F51" s="15"/>
      <c r="G51" s="7"/>
    </row>
    <row r="52" spans="1:7" x14ac:dyDescent="0.25">
      <c r="A52" s="10" t="s">
        <v>28</v>
      </c>
      <c r="B52" s="7">
        <v>1</v>
      </c>
      <c r="C52" s="7"/>
      <c r="D52" s="7"/>
      <c r="E52" s="15">
        <f t="shared" si="1"/>
        <v>5.2910052910052907E-3</v>
      </c>
      <c r="F52" s="15"/>
      <c r="G52" s="7"/>
    </row>
    <row r="53" spans="1:7" x14ac:dyDescent="0.25">
      <c r="A53" s="16" t="s">
        <v>1088</v>
      </c>
      <c r="B53" s="7">
        <f>SUM(B34:B52)</f>
        <v>189</v>
      </c>
      <c r="C53" s="7"/>
      <c r="D53" s="7"/>
      <c r="E53" s="26">
        <f>SUM(E34:E52)</f>
        <v>1</v>
      </c>
      <c r="F53" s="26"/>
      <c r="G53" s="7"/>
    </row>
  </sheetData>
  <mergeCells count="2">
    <mergeCell ref="B28:E28"/>
    <mergeCell ref="A27:A28"/>
  </mergeCell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5"/>
  <sheetViews>
    <sheetView zoomScale="50" zoomScaleNormal="50" workbookViewId="0">
      <selection activeCell="J18" sqref="J18"/>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25.5" customHeight="1" thickBot="1" x14ac:dyDescent="0.3">
      <c r="A3" s="47" t="s">
        <v>8</v>
      </c>
      <c r="B3" s="47">
        <v>425</v>
      </c>
      <c r="C3" s="47" t="s">
        <v>120</v>
      </c>
      <c r="D3" s="47" t="s">
        <v>114</v>
      </c>
      <c r="E3" s="47" t="s">
        <v>54</v>
      </c>
      <c r="F3" s="47" t="s">
        <v>4</v>
      </c>
      <c r="G3" s="47"/>
      <c r="H3" s="48" t="s">
        <v>119</v>
      </c>
      <c r="I3" s="47" t="s">
        <v>118</v>
      </c>
      <c r="J3" s="47" t="s">
        <v>1</v>
      </c>
      <c r="K3" s="47"/>
      <c r="L3" s="47">
        <v>0</v>
      </c>
      <c r="M3" s="1" t="s">
        <v>117</v>
      </c>
      <c r="N3" s="1" t="s">
        <v>114</v>
      </c>
      <c r="O3" s="1" t="s">
        <v>0</v>
      </c>
      <c r="P3" s="1" t="s">
        <v>24</v>
      </c>
      <c r="Q3" s="1" t="s">
        <v>116</v>
      </c>
      <c r="R3" s="1" t="s">
        <v>112</v>
      </c>
      <c r="S3" s="47" t="s">
        <v>0</v>
      </c>
      <c r="T3" s="49">
        <v>0</v>
      </c>
      <c r="U3" s="47">
        <v>157</v>
      </c>
      <c r="V3" s="47"/>
    </row>
    <row r="4" spans="1:22" ht="25.5" customHeight="1" thickBot="1" x14ac:dyDescent="0.3">
      <c r="A4" s="42"/>
      <c r="B4" s="42"/>
      <c r="C4" s="42"/>
      <c r="D4" s="42"/>
      <c r="E4" s="42"/>
      <c r="F4" s="42"/>
      <c r="G4" s="42"/>
      <c r="H4" s="44"/>
      <c r="I4" s="42"/>
      <c r="J4" s="42"/>
      <c r="K4" s="42"/>
      <c r="L4" s="42"/>
      <c r="M4" s="1" t="s">
        <v>115</v>
      </c>
      <c r="N4" s="1" t="s">
        <v>114</v>
      </c>
      <c r="O4" s="1" t="s">
        <v>0</v>
      </c>
      <c r="P4" s="1" t="s">
        <v>24</v>
      </c>
      <c r="Q4" s="1" t="s">
        <v>113</v>
      </c>
      <c r="R4" s="1" t="s">
        <v>112</v>
      </c>
      <c r="S4" s="42"/>
      <c r="T4" s="46"/>
      <c r="U4" s="42"/>
      <c r="V4" s="42"/>
    </row>
    <row r="5" spans="1:22" x14ac:dyDescent="0.25">
      <c r="L5" t="s">
        <v>1099</v>
      </c>
      <c r="M5">
        <f>COUNTA(M3:M4)</f>
        <v>2</v>
      </c>
    </row>
  </sheetData>
  <mergeCells count="33">
    <mergeCell ref="A1:A2"/>
    <mergeCell ref="B1:B2"/>
    <mergeCell ref="C1:C2"/>
    <mergeCell ref="D1:D2"/>
    <mergeCell ref="E1:E2"/>
    <mergeCell ref="V1:V2"/>
    <mergeCell ref="G1:G2"/>
    <mergeCell ref="H1:H2"/>
    <mergeCell ref="I1:I2"/>
    <mergeCell ref="J1:J2"/>
    <mergeCell ref="K1:K2"/>
    <mergeCell ref="L1:L2"/>
    <mergeCell ref="F3:F4"/>
    <mergeCell ref="M1:R1"/>
    <mergeCell ref="S1:S2"/>
    <mergeCell ref="T1:T2"/>
    <mergeCell ref="U1:U2"/>
    <mergeCell ref="F1:F2"/>
    <mergeCell ref="S3:S4"/>
    <mergeCell ref="T3:T4"/>
    <mergeCell ref="U3:U4"/>
    <mergeCell ref="A3:A4"/>
    <mergeCell ref="B3:B4"/>
    <mergeCell ref="C3:C4"/>
    <mergeCell ref="D3:D4"/>
    <mergeCell ref="E3:E4"/>
    <mergeCell ref="V3:V4"/>
    <mergeCell ref="G3:G4"/>
    <mergeCell ref="H3:H4"/>
    <mergeCell ref="I3:I4"/>
    <mergeCell ref="J3:J4"/>
    <mergeCell ref="K3:K4"/>
    <mergeCell ref="L3:L4"/>
  </mergeCells>
  <hyperlinks>
    <hyperlink ref="H3" r:id="rId1" tooltip="Descripcion" display="http://172.22.1.31:8080/Isolucionsda/Mejoramiento/frmNotaDeMejora.aspx?CodNotaMejora=NTU0&amp;Consecutivo=NDI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81"/>
  <sheetViews>
    <sheetView topLeftCell="A80" workbookViewId="0">
      <selection activeCell="L81" sqref="L81:M81"/>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169.5" thickBot="1" x14ac:dyDescent="0.3">
      <c r="A3" s="47" t="s">
        <v>665</v>
      </c>
      <c r="B3" s="47">
        <v>673</v>
      </c>
      <c r="C3" s="47" t="s">
        <v>239</v>
      </c>
      <c r="D3" s="47" t="s">
        <v>168</v>
      </c>
      <c r="E3" s="47" t="s">
        <v>730</v>
      </c>
      <c r="F3" s="47" t="s">
        <v>95</v>
      </c>
      <c r="G3" s="47"/>
      <c r="H3" s="48" t="s">
        <v>749</v>
      </c>
      <c r="I3" s="47" t="s">
        <v>171</v>
      </c>
      <c r="J3" s="47" t="s">
        <v>170</v>
      </c>
      <c r="K3" s="47"/>
      <c r="L3" s="47">
        <v>0</v>
      </c>
      <c r="M3" s="47" t="s">
        <v>748</v>
      </c>
      <c r="N3" s="47" t="s">
        <v>168</v>
      </c>
      <c r="O3" s="47" t="s">
        <v>180</v>
      </c>
      <c r="P3" s="47" t="s">
        <v>39</v>
      </c>
      <c r="Q3" s="1" t="s">
        <v>747</v>
      </c>
      <c r="R3" s="1" t="s">
        <v>180</v>
      </c>
      <c r="S3" s="47" t="s">
        <v>660</v>
      </c>
      <c r="T3" s="49">
        <v>0.5</v>
      </c>
      <c r="U3" s="47">
        <v>-361</v>
      </c>
      <c r="V3" s="47"/>
    </row>
    <row r="4" spans="1:22" ht="180.75" thickBot="1" x14ac:dyDescent="0.3">
      <c r="A4" s="41"/>
      <c r="B4" s="41"/>
      <c r="C4" s="41"/>
      <c r="D4" s="41"/>
      <c r="E4" s="41"/>
      <c r="F4" s="41"/>
      <c r="G4" s="41"/>
      <c r="H4" s="43"/>
      <c r="I4" s="41"/>
      <c r="J4" s="41"/>
      <c r="K4" s="41"/>
      <c r="L4" s="41"/>
      <c r="M4" s="42"/>
      <c r="N4" s="42"/>
      <c r="O4" s="42"/>
      <c r="P4" s="42"/>
      <c r="Q4" s="1" t="s">
        <v>746</v>
      </c>
      <c r="R4" s="1" t="s">
        <v>672</v>
      </c>
      <c r="S4" s="41"/>
      <c r="T4" s="45"/>
      <c r="U4" s="41"/>
      <c r="V4" s="41"/>
    </row>
    <row r="5" spans="1:22" ht="68.25" thickBot="1" x14ac:dyDescent="0.3">
      <c r="A5" s="41"/>
      <c r="B5" s="41"/>
      <c r="C5" s="41"/>
      <c r="D5" s="41"/>
      <c r="E5" s="41"/>
      <c r="F5" s="41"/>
      <c r="G5" s="41"/>
      <c r="H5" s="43"/>
      <c r="I5" s="41"/>
      <c r="J5" s="41"/>
      <c r="K5" s="41"/>
      <c r="L5" s="41"/>
      <c r="M5" s="47" t="s">
        <v>745</v>
      </c>
      <c r="N5" s="47" t="s">
        <v>168</v>
      </c>
      <c r="O5" s="47" t="s">
        <v>180</v>
      </c>
      <c r="P5" s="47" t="s">
        <v>24</v>
      </c>
      <c r="Q5" s="1" t="s">
        <v>735</v>
      </c>
      <c r="R5" s="1" t="s">
        <v>672</v>
      </c>
      <c r="S5" s="41"/>
      <c r="T5" s="45"/>
      <c r="U5" s="41"/>
      <c r="V5" s="41"/>
    </row>
    <row r="6" spans="1:22" ht="409.6" thickBot="1" x14ac:dyDescent="0.3">
      <c r="A6" s="41"/>
      <c r="B6" s="41"/>
      <c r="C6" s="41"/>
      <c r="D6" s="41"/>
      <c r="E6" s="41"/>
      <c r="F6" s="41"/>
      <c r="G6" s="41"/>
      <c r="H6" s="43"/>
      <c r="I6" s="41"/>
      <c r="J6" s="41"/>
      <c r="K6" s="41"/>
      <c r="L6" s="41"/>
      <c r="M6" s="41"/>
      <c r="N6" s="41"/>
      <c r="O6" s="41"/>
      <c r="P6" s="41"/>
      <c r="Q6" s="1" t="s">
        <v>744</v>
      </c>
      <c r="R6" s="1" t="s">
        <v>646</v>
      </c>
      <c r="S6" s="41"/>
      <c r="T6" s="45"/>
      <c r="U6" s="41"/>
      <c r="V6" s="41"/>
    </row>
    <row r="7" spans="1:22" ht="248.25" thickBot="1" x14ac:dyDescent="0.3">
      <c r="A7" s="41"/>
      <c r="B7" s="41"/>
      <c r="C7" s="41"/>
      <c r="D7" s="41"/>
      <c r="E7" s="41"/>
      <c r="F7" s="41"/>
      <c r="G7" s="41"/>
      <c r="H7" s="43"/>
      <c r="I7" s="41"/>
      <c r="J7" s="41"/>
      <c r="K7" s="41"/>
      <c r="L7" s="41"/>
      <c r="M7" s="41"/>
      <c r="N7" s="41"/>
      <c r="O7" s="41"/>
      <c r="P7" s="41"/>
      <c r="Q7" s="1" t="s">
        <v>743</v>
      </c>
      <c r="R7" s="1" t="s">
        <v>657</v>
      </c>
      <c r="S7" s="41"/>
      <c r="T7" s="45"/>
      <c r="U7" s="41"/>
      <c r="V7" s="41"/>
    </row>
    <row r="8" spans="1:22" ht="409.6" thickBot="1" x14ac:dyDescent="0.3">
      <c r="A8" s="41"/>
      <c r="B8" s="41"/>
      <c r="C8" s="41"/>
      <c r="D8" s="41"/>
      <c r="E8" s="41"/>
      <c r="F8" s="41"/>
      <c r="G8" s="41"/>
      <c r="H8" s="43"/>
      <c r="I8" s="41"/>
      <c r="J8" s="41"/>
      <c r="K8" s="41"/>
      <c r="L8" s="41"/>
      <c r="M8" s="41"/>
      <c r="N8" s="41"/>
      <c r="O8" s="41"/>
      <c r="P8" s="41"/>
      <c r="Q8" s="1" t="s">
        <v>742</v>
      </c>
      <c r="R8" s="1" t="s">
        <v>259</v>
      </c>
      <c r="S8" s="41"/>
      <c r="T8" s="45"/>
      <c r="U8" s="41"/>
      <c r="V8" s="41"/>
    </row>
    <row r="9" spans="1:22" ht="315.75" thickBot="1" x14ac:dyDescent="0.3">
      <c r="A9" s="41"/>
      <c r="B9" s="41"/>
      <c r="C9" s="41"/>
      <c r="D9" s="41"/>
      <c r="E9" s="41"/>
      <c r="F9" s="41"/>
      <c r="G9" s="41"/>
      <c r="H9" s="43"/>
      <c r="I9" s="41"/>
      <c r="J9" s="41"/>
      <c r="K9" s="41"/>
      <c r="L9" s="41"/>
      <c r="M9" s="41"/>
      <c r="N9" s="41"/>
      <c r="O9" s="41"/>
      <c r="P9" s="41"/>
      <c r="Q9" s="1" t="s">
        <v>741</v>
      </c>
      <c r="R9" s="1" t="s">
        <v>34</v>
      </c>
      <c r="S9" s="41"/>
      <c r="T9" s="45"/>
      <c r="U9" s="41"/>
      <c r="V9" s="41"/>
    </row>
    <row r="10" spans="1:22" ht="270.75" thickBot="1" x14ac:dyDescent="0.3">
      <c r="A10" s="42"/>
      <c r="B10" s="42"/>
      <c r="C10" s="42"/>
      <c r="D10" s="42"/>
      <c r="E10" s="42"/>
      <c r="F10" s="42"/>
      <c r="G10" s="42"/>
      <c r="H10" s="44"/>
      <c r="I10" s="42"/>
      <c r="J10" s="42"/>
      <c r="K10" s="42"/>
      <c r="L10" s="42"/>
      <c r="M10" s="42"/>
      <c r="N10" s="42"/>
      <c r="O10" s="42"/>
      <c r="P10" s="42"/>
      <c r="Q10" s="1" t="s">
        <v>740</v>
      </c>
      <c r="R10" s="1" t="s">
        <v>63</v>
      </c>
      <c r="S10" s="42"/>
      <c r="T10" s="46"/>
      <c r="U10" s="42"/>
      <c r="V10" s="42"/>
    </row>
    <row r="11" spans="1:22" ht="68.25" thickBot="1" x14ac:dyDescent="0.3">
      <c r="A11" s="47" t="s">
        <v>665</v>
      </c>
      <c r="B11" s="47">
        <v>680</v>
      </c>
      <c r="C11" s="47" t="s">
        <v>239</v>
      </c>
      <c r="D11" s="47" t="s">
        <v>168</v>
      </c>
      <c r="E11" s="47" t="s">
        <v>730</v>
      </c>
      <c r="F11" s="47" t="s">
        <v>95</v>
      </c>
      <c r="G11" s="47"/>
      <c r="H11" s="48" t="s">
        <v>739</v>
      </c>
      <c r="I11" s="47" t="s">
        <v>171</v>
      </c>
      <c r="J11" s="47" t="s">
        <v>170</v>
      </c>
      <c r="K11" s="47"/>
      <c r="L11" s="47">
        <v>0</v>
      </c>
      <c r="M11" s="47" t="s">
        <v>738</v>
      </c>
      <c r="N11" s="47" t="s">
        <v>168</v>
      </c>
      <c r="O11" s="47" t="s">
        <v>180</v>
      </c>
      <c r="P11" s="47" t="s">
        <v>39</v>
      </c>
      <c r="Q11" s="1" t="s">
        <v>735</v>
      </c>
      <c r="R11" s="1" t="s">
        <v>672</v>
      </c>
      <c r="S11" s="47" t="s">
        <v>660</v>
      </c>
      <c r="T11" s="49">
        <v>0.5</v>
      </c>
      <c r="U11" s="47">
        <v>-361</v>
      </c>
      <c r="V11" s="47"/>
    </row>
    <row r="12" spans="1:22" ht="180.75" thickBot="1" x14ac:dyDescent="0.3">
      <c r="A12" s="41"/>
      <c r="B12" s="41"/>
      <c r="C12" s="41"/>
      <c r="D12" s="41"/>
      <c r="E12" s="41"/>
      <c r="F12" s="41"/>
      <c r="G12" s="41"/>
      <c r="H12" s="43"/>
      <c r="I12" s="41"/>
      <c r="J12" s="41"/>
      <c r="K12" s="41"/>
      <c r="L12" s="41"/>
      <c r="M12" s="41"/>
      <c r="N12" s="41"/>
      <c r="O12" s="41"/>
      <c r="P12" s="41"/>
      <c r="Q12" s="1" t="s">
        <v>737</v>
      </c>
      <c r="R12" s="1" t="s">
        <v>646</v>
      </c>
      <c r="S12" s="41"/>
      <c r="T12" s="45"/>
      <c r="U12" s="41"/>
      <c r="V12" s="41"/>
    </row>
    <row r="13" spans="1:22" ht="169.5" thickBot="1" x14ac:dyDescent="0.3">
      <c r="A13" s="41"/>
      <c r="B13" s="41"/>
      <c r="C13" s="41"/>
      <c r="D13" s="41"/>
      <c r="E13" s="41"/>
      <c r="F13" s="41"/>
      <c r="G13" s="41"/>
      <c r="H13" s="43"/>
      <c r="I13" s="41"/>
      <c r="J13" s="41"/>
      <c r="K13" s="41"/>
      <c r="L13" s="41"/>
      <c r="M13" s="41"/>
      <c r="N13" s="41"/>
      <c r="O13" s="41"/>
      <c r="P13" s="41"/>
      <c r="Q13" s="1" t="s">
        <v>712</v>
      </c>
      <c r="R13" s="1" t="s">
        <v>156</v>
      </c>
      <c r="S13" s="41"/>
      <c r="T13" s="45"/>
      <c r="U13" s="41"/>
      <c r="V13" s="41"/>
    </row>
    <row r="14" spans="1:22" ht="169.5" thickBot="1" x14ac:dyDescent="0.3">
      <c r="A14" s="41"/>
      <c r="B14" s="41"/>
      <c r="C14" s="41"/>
      <c r="D14" s="41"/>
      <c r="E14" s="41"/>
      <c r="F14" s="41"/>
      <c r="G14" s="41"/>
      <c r="H14" s="43"/>
      <c r="I14" s="41"/>
      <c r="J14" s="41"/>
      <c r="K14" s="41"/>
      <c r="L14" s="41"/>
      <c r="M14" s="41"/>
      <c r="N14" s="41"/>
      <c r="O14" s="41"/>
      <c r="P14" s="41"/>
      <c r="Q14" s="1" t="s">
        <v>736</v>
      </c>
      <c r="R14" s="1" t="s">
        <v>657</v>
      </c>
      <c r="S14" s="41"/>
      <c r="T14" s="45"/>
      <c r="U14" s="41"/>
      <c r="V14" s="41"/>
    </row>
    <row r="15" spans="1:22" ht="360.75" thickBot="1" x14ac:dyDescent="0.3">
      <c r="A15" s="41"/>
      <c r="B15" s="41"/>
      <c r="C15" s="41"/>
      <c r="D15" s="41"/>
      <c r="E15" s="41"/>
      <c r="F15" s="41"/>
      <c r="G15" s="41"/>
      <c r="H15" s="43"/>
      <c r="I15" s="41"/>
      <c r="J15" s="41"/>
      <c r="K15" s="41"/>
      <c r="L15" s="41"/>
      <c r="M15" s="42"/>
      <c r="N15" s="42"/>
      <c r="O15" s="42"/>
      <c r="P15" s="42"/>
      <c r="Q15" s="1" t="s">
        <v>732</v>
      </c>
      <c r="R15" s="1" t="s">
        <v>657</v>
      </c>
      <c r="S15" s="41"/>
      <c r="T15" s="45"/>
      <c r="U15" s="41"/>
      <c r="V15" s="41"/>
    </row>
    <row r="16" spans="1:22" ht="68.25" thickBot="1" x14ac:dyDescent="0.3">
      <c r="A16" s="41"/>
      <c r="B16" s="41"/>
      <c r="C16" s="41"/>
      <c r="D16" s="41"/>
      <c r="E16" s="41"/>
      <c r="F16" s="41"/>
      <c r="G16" s="41"/>
      <c r="H16" s="43"/>
      <c r="I16" s="41"/>
      <c r="J16" s="41"/>
      <c r="K16" s="41"/>
      <c r="L16" s="41"/>
      <c r="M16" s="47" t="s">
        <v>711</v>
      </c>
      <c r="N16" s="47" t="s">
        <v>168</v>
      </c>
      <c r="O16" s="47" t="s">
        <v>180</v>
      </c>
      <c r="P16" s="47" t="s">
        <v>24</v>
      </c>
      <c r="Q16" s="1" t="s">
        <v>735</v>
      </c>
      <c r="R16" s="1" t="s">
        <v>672</v>
      </c>
      <c r="S16" s="41"/>
      <c r="T16" s="45"/>
      <c r="U16" s="41"/>
      <c r="V16" s="41"/>
    </row>
    <row r="17" spans="1:22" ht="180.75" thickBot="1" x14ac:dyDescent="0.3">
      <c r="A17" s="41"/>
      <c r="B17" s="41"/>
      <c r="C17" s="41"/>
      <c r="D17" s="41"/>
      <c r="E17" s="41"/>
      <c r="F17" s="41"/>
      <c r="G17" s="41"/>
      <c r="H17" s="43"/>
      <c r="I17" s="41"/>
      <c r="J17" s="41"/>
      <c r="K17" s="41"/>
      <c r="L17" s="41"/>
      <c r="M17" s="41"/>
      <c r="N17" s="41"/>
      <c r="O17" s="41"/>
      <c r="P17" s="41"/>
      <c r="Q17" s="1" t="s">
        <v>710</v>
      </c>
      <c r="R17" s="1" t="s">
        <v>734</v>
      </c>
      <c r="S17" s="41"/>
      <c r="T17" s="45"/>
      <c r="U17" s="41"/>
      <c r="V17" s="41"/>
    </row>
    <row r="18" spans="1:22" ht="79.5" thickBot="1" x14ac:dyDescent="0.3">
      <c r="A18" s="41"/>
      <c r="B18" s="41"/>
      <c r="C18" s="41"/>
      <c r="D18" s="41"/>
      <c r="E18" s="41"/>
      <c r="F18" s="41"/>
      <c r="G18" s="41"/>
      <c r="H18" s="43"/>
      <c r="I18" s="41"/>
      <c r="J18" s="41"/>
      <c r="K18" s="41"/>
      <c r="L18" s="41"/>
      <c r="M18" s="41"/>
      <c r="N18" s="41"/>
      <c r="O18" s="41"/>
      <c r="P18" s="41"/>
      <c r="Q18" s="1" t="s">
        <v>733</v>
      </c>
      <c r="R18" s="1" t="s">
        <v>156</v>
      </c>
      <c r="S18" s="41"/>
      <c r="T18" s="45"/>
      <c r="U18" s="41"/>
      <c r="V18" s="41"/>
    </row>
    <row r="19" spans="1:22" ht="360.75" thickBot="1" x14ac:dyDescent="0.3">
      <c r="A19" s="41"/>
      <c r="B19" s="41"/>
      <c r="C19" s="41"/>
      <c r="D19" s="41"/>
      <c r="E19" s="41"/>
      <c r="F19" s="41"/>
      <c r="G19" s="41"/>
      <c r="H19" s="43"/>
      <c r="I19" s="41"/>
      <c r="J19" s="41"/>
      <c r="K19" s="41"/>
      <c r="L19" s="41"/>
      <c r="M19" s="41"/>
      <c r="N19" s="41"/>
      <c r="O19" s="41"/>
      <c r="P19" s="41"/>
      <c r="Q19" s="1" t="s">
        <v>732</v>
      </c>
      <c r="R19" s="1" t="s">
        <v>657</v>
      </c>
      <c r="S19" s="41"/>
      <c r="T19" s="45"/>
      <c r="U19" s="41"/>
      <c r="V19" s="41"/>
    </row>
    <row r="20" spans="1:22" ht="270.75" thickBot="1" x14ac:dyDescent="0.3">
      <c r="A20" s="41"/>
      <c r="B20" s="41"/>
      <c r="C20" s="41"/>
      <c r="D20" s="41"/>
      <c r="E20" s="41"/>
      <c r="F20" s="41"/>
      <c r="G20" s="41"/>
      <c r="H20" s="43"/>
      <c r="I20" s="41"/>
      <c r="J20" s="41"/>
      <c r="K20" s="41"/>
      <c r="L20" s="41"/>
      <c r="M20" s="41"/>
      <c r="N20" s="41"/>
      <c r="O20" s="41"/>
      <c r="P20" s="41"/>
      <c r="Q20" s="1" t="s">
        <v>704</v>
      </c>
      <c r="R20" s="1" t="s">
        <v>34</v>
      </c>
      <c r="S20" s="41"/>
      <c r="T20" s="45"/>
      <c r="U20" s="41"/>
      <c r="V20" s="41"/>
    </row>
    <row r="21" spans="1:22" ht="327" thickBot="1" x14ac:dyDescent="0.3">
      <c r="A21" s="42"/>
      <c r="B21" s="42"/>
      <c r="C21" s="42"/>
      <c r="D21" s="42"/>
      <c r="E21" s="42"/>
      <c r="F21" s="42"/>
      <c r="G21" s="42"/>
      <c r="H21" s="44"/>
      <c r="I21" s="42"/>
      <c r="J21" s="42"/>
      <c r="K21" s="42"/>
      <c r="L21" s="42"/>
      <c r="M21" s="42"/>
      <c r="N21" s="42"/>
      <c r="O21" s="42"/>
      <c r="P21" s="42"/>
      <c r="Q21" s="1" t="s">
        <v>731</v>
      </c>
      <c r="R21" s="1" t="s">
        <v>63</v>
      </c>
      <c r="S21" s="42"/>
      <c r="T21" s="46"/>
      <c r="U21" s="42"/>
      <c r="V21" s="42"/>
    </row>
    <row r="22" spans="1:22" ht="327" thickBot="1" x14ac:dyDescent="0.3">
      <c r="A22" s="47" t="s">
        <v>665</v>
      </c>
      <c r="B22" s="47">
        <v>682</v>
      </c>
      <c r="C22" s="47" t="s">
        <v>239</v>
      </c>
      <c r="D22" s="47" t="s">
        <v>168</v>
      </c>
      <c r="E22" s="47" t="s">
        <v>730</v>
      </c>
      <c r="F22" s="47" t="s">
        <v>95</v>
      </c>
      <c r="G22" s="47"/>
      <c r="H22" s="48" t="s">
        <v>729</v>
      </c>
      <c r="I22" s="47" t="s">
        <v>171</v>
      </c>
      <c r="J22" s="47" t="s">
        <v>170</v>
      </c>
      <c r="K22" s="47"/>
      <c r="L22" s="47">
        <v>0</v>
      </c>
      <c r="M22" s="47" t="s">
        <v>728</v>
      </c>
      <c r="N22" s="47" t="s">
        <v>168</v>
      </c>
      <c r="O22" s="47" t="s">
        <v>180</v>
      </c>
      <c r="P22" s="47" t="s">
        <v>39</v>
      </c>
      <c r="Q22" s="1" t="s">
        <v>727</v>
      </c>
      <c r="R22" s="1" t="s">
        <v>672</v>
      </c>
      <c r="S22" s="47" t="s">
        <v>660</v>
      </c>
      <c r="T22" s="49">
        <v>0.5</v>
      </c>
      <c r="U22" s="47">
        <v>-361</v>
      </c>
      <c r="V22" s="47"/>
    </row>
    <row r="23" spans="1:22" ht="225.75" thickBot="1" x14ac:dyDescent="0.3">
      <c r="A23" s="41"/>
      <c r="B23" s="41"/>
      <c r="C23" s="41"/>
      <c r="D23" s="41"/>
      <c r="E23" s="41"/>
      <c r="F23" s="41"/>
      <c r="G23" s="41"/>
      <c r="H23" s="43"/>
      <c r="I23" s="41"/>
      <c r="J23" s="41"/>
      <c r="K23" s="41"/>
      <c r="L23" s="41"/>
      <c r="M23" s="41"/>
      <c r="N23" s="41"/>
      <c r="O23" s="41"/>
      <c r="P23" s="41"/>
      <c r="Q23" s="1" t="s">
        <v>726</v>
      </c>
      <c r="R23" s="1" t="s">
        <v>166</v>
      </c>
      <c r="S23" s="41"/>
      <c r="T23" s="45"/>
      <c r="U23" s="41"/>
      <c r="V23" s="41"/>
    </row>
    <row r="24" spans="1:22" ht="248.25" thickBot="1" x14ac:dyDescent="0.3">
      <c r="A24" s="41"/>
      <c r="B24" s="41"/>
      <c r="C24" s="41"/>
      <c r="D24" s="41"/>
      <c r="E24" s="41"/>
      <c r="F24" s="41"/>
      <c r="G24" s="41"/>
      <c r="H24" s="43"/>
      <c r="I24" s="41"/>
      <c r="J24" s="41"/>
      <c r="K24" s="41"/>
      <c r="L24" s="41"/>
      <c r="M24" s="41"/>
      <c r="N24" s="41"/>
      <c r="O24" s="41"/>
      <c r="P24" s="41"/>
      <c r="Q24" s="1" t="s">
        <v>725</v>
      </c>
      <c r="R24" s="1" t="s">
        <v>724</v>
      </c>
      <c r="S24" s="41"/>
      <c r="T24" s="45"/>
      <c r="U24" s="41"/>
      <c r="V24" s="41"/>
    </row>
    <row r="25" spans="1:22" ht="315.75" thickBot="1" x14ac:dyDescent="0.3">
      <c r="A25" s="41"/>
      <c r="B25" s="41"/>
      <c r="C25" s="41"/>
      <c r="D25" s="41"/>
      <c r="E25" s="41"/>
      <c r="F25" s="41"/>
      <c r="G25" s="41"/>
      <c r="H25" s="43"/>
      <c r="I25" s="41"/>
      <c r="J25" s="41"/>
      <c r="K25" s="41"/>
      <c r="L25" s="41"/>
      <c r="M25" s="41"/>
      <c r="N25" s="41"/>
      <c r="O25" s="41"/>
      <c r="P25" s="41"/>
      <c r="Q25" s="1" t="s">
        <v>723</v>
      </c>
      <c r="R25" s="1" t="s">
        <v>722</v>
      </c>
      <c r="S25" s="41"/>
      <c r="T25" s="45"/>
      <c r="U25" s="41"/>
      <c r="V25" s="41"/>
    </row>
    <row r="26" spans="1:22" ht="409.6" thickBot="1" x14ac:dyDescent="0.3">
      <c r="A26" s="41"/>
      <c r="B26" s="41"/>
      <c r="C26" s="41"/>
      <c r="D26" s="41"/>
      <c r="E26" s="41"/>
      <c r="F26" s="41"/>
      <c r="G26" s="41"/>
      <c r="H26" s="43"/>
      <c r="I26" s="41"/>
      <c r="J26" s="41"/>
      <c r="K26" s="41"/>
      <c r="L26" s="41"/>
      <c r="M26" s="41"/>
      <c r="N26" s="41"/>
      <c r="O26" s="41"/>
      <c r="P26" s="41"/>
      <c r="Q26" s="1" t="s">
        <v>721</v>
      </c>
      <c r="R26" s="1" t="s">
        <v>646</v>
      </c>
      <c r="S26" s="41"/>
      <c r="T26" s="45"/>
      <c r="U26" s="41"/>
      <c r="V26" s="41"/>
    </row>
    <row r="27" spans="1:22" ht="409.6" thickBot="1" x14ac:dyDescent="0.3">
      <c r="A27" s="41"/>
      <c r="B27" s="41"/>
      <c r="C27" s="41"/>
      <c r="D27" s="41"/>
      <c r="E27" s="41"/>
      <c r="F27" s="41"/>
      <c r="G27" s="41"/>
      <c r="H27" s="43"/>
      <c r="I27" s="41"/>
      <c r="J27" s="41"/>
      <c r="K27" s="41"/>
      <c r="L27" s="41"/>
      <c r="M27" s="42"/>
      <c r="N27" s="42"/>
      <c r="O27" s="42"/>
      <c r="P27" s="42"/>
      <c r="Q27" s="1" t="s">
        <v>720</v>
      </c>
      <c r="R27" s="1" t="s">
        <v>657</v>
      </c>
      <c r="S27" s="41"/>
      <c r="T27" s="45"/>
      <c r="U27" s="41"/>
      <c r="V27" s="41"/>
    </row>
    <row r="28" spans="1:22" ht="68.25" thickBot="1" x14ac:dyDescent="0.3">
      <c r="A28" s="41"/>
      <c r="B28" s="41"/>
      <c r="C28" s="41"/>
      <c r="D28" s="41"/>
      <c r="E28" s="41"/>
      <c r="F28" s="41"/>
      <c r="G28" s="41"/>
      <c r="H28" s="43"/>
      <c r="I28" s="41"/>
      <c r="J28" s="41"/>
      <c r="K28" s="41"/>
      <c r="L28" s="41"/>
      <c r="M28" s="47" t="s">
        <v>719</v>
      </c>
      <c r="N28" s="47" t="s">
        <v>168</v>
      </c>
      <c r="O28" s="47" t="s">
        <v>180</v>
      </c>
      <c r="P28" s="47" t="s">
        <v>24</v>
      </c>
      <c r="Q28" s="1" t="s">
        <v>718</v>
      </c>
      <c r="R28" s="1" t="s">
        <v>672</v>
      </c>
      <c r="S28" s="41"/>
      <c r="T28" s="45"/>
      <c r="U28" s="41"/>
      <c r="V28" s="41"/>
    </row>
    <row r="29" spans="1:22" ht="169.5" thickBot="1" x14ac:dyDescent="0.3">
      <c r="A29" s="41"/>
      <c r="B29" s="41"/>
      <c r="C29" s="41"/>
      <c r="D29" s="41"/>
      <c r="E29" s="41"/>
      <c r="F29" s="41"/>
      <c r="G29" s="41"/>
      <c r="H29" s="43"/>
      <c r="I29" s="41"/>
      <c r="J29" s="41"/>
      <c r="K29" s="41"/>
      <c r="L29" s="41"/>
      <c r="M29" s="41"/>
      <c r="N29" s="41"/>
      <c r="O29" s="41"/>
      <c r="P29" s="41"/>
      <c r="Q29" s="1" t="s">
        <v>717</v>
      </c>
      <c r="R29" s="1" t="s">
        <v>44</v>
      </c>
      <c r="S29" s="41"/>
      <c r="T29" s="45"/>
      <c r="U29" s="41"/>
      <c r="V29" s="41"/>
    </row>
    <row r="30" spans="1:22" ht="338.25" thickBot="1" x14ac:dyDescent="0.3">
      <c r="A30" s="42"/>
      <c r="B30" s="42"/>
      <c r="C30" s="42"/>
      <c r="D30" s="42"/>
      <c r="E30" s="42"/>
      <c r="F30" s="42"/>
      <c r="G30" s="42"/>
      <c r="H30" s="44"/>
      <c r="I30" s="42"/>
      <c r="J30" s="42"/>
      <c r="K30" s="42"/>
      <c r="L30" s="42"/>
      <c r="M30" s="42"/>
      <c r="N30" s="42"/>
      <c r="O30" s="42"/>
      <c r="P30" s="42"/>
      <c r="Q30" s="1" t="s">
        <v>716</v>
      </c>
      <c r="R30" s="1" t="s">
        <v>63</v>
      </c>
      <c r="S30" s="42"/>
      <c r="T30" s="46"/>
      <c r="U30" s="42"/>
      <c r="V30" s="42"/>
    </row>
    <row r="31" spans="1:22" ht="192" thickBot="1" x14ac:dyDescent="0.3">
      <c r="A31" s="47" t="s">
        <v>665</v>
      </c>
      <c r="B31" s="47">
        <v>688</v>
      </c>
      <c r="C31" s="47" t="s">
        <v>239</v>
      </c>
      <c r="D31" s="47" t="s">
        <v>168</v>
      </c>
      <c r="E31" s="47" t="s">
        <v>675</v>
      </c>
      <c r="F31" s="47" t="s">
        <v>95</v>
      </c>
      <c r="G31" s="47"/>
      <c r="H31" s="48" t="s">
        <v>715</v>
      </c>
      <c r="I31" s="47" t="s">
        <v>171</v>
      </c>
      <c r="J31" s="47" t="s">
        <v>170</v>
      </c>
      <c r="K31" s="47"/>
      <c r="L31" s="47">
        <v>0</v>
      </c>
      <c r="M31" s="47" t="s">
        <v>714</v>
      </c>
      <c r="N31" s="47" t="s">
        <v>168</v>
      </c>
      <c r="O31" s="47" t="s">
        <v>180</v>
      </c>
      <c r="P31" s="47" t="s">
        <v>39</v>
      </c>
      <c r="Q31" s="1" t="s">
        <v>713</v>
      </c>
      <c r="R31" s="1" t="s">
        <v>646</v>
      </c>
      <c r="S31" s="47" t="s">
        <v>660</v>
      </c>
      <c r="T31" s="49">
        <v>0.5</v>
      </c>
      <c r="U31" s="47">
        <v>-361</v>
      </c>
      <c r="V31" s="47"/>
    </row>
    <row r="32" spans="1:22" ht="169.5" thickBot="1" x14ac:dyDescent="0.3">
      <c r="A32" s="41"/>
      <c r="B32" s="41"/>
      <c r="C32" s="41"/>
      <c r="D32" s="41"/>
      <c r="E32" s="41"/>
      <c r="F32" s="41"/>
      <c r="G32" s="41"/>
      <c r="H32" s="43"/>
      <c r="I32" s="41"/>
      <c r="J32" s="41"/>
      <c r="K32" s="41"/>
      <c r="L32" s="41"/>
      <c r="M32" s="41"/>
      <c r="N32" s="41"/>
      <c r="O32" s="41"/>
      <c r="P32" s="41"/>
      <c r="Q32" s="1" t="s">
        <v>712</v>
      </c>
      <c r="R32" s="1" t="s">
        <v>156</v>
      </c>
      <c r="S32" s="41"/>
      <c r="T32" s="45"/>
      <c r="U32" s="41"/>
      <c r="V32" s="41"/>
    </row>
    <row r="33" spans="1:22" ht="372" thickBot="1" x14ac:dyDescent="0.3">
      <c r="A33" s="41"/>
      <c r="B33" s="41"/>
      <c r="C33" s="41"/>
      <c r="D33" s="41"/>
      <c r="E33" s="41"/>
      <c r="F33" s="41"/>
      <c r="G33" s="41"/>
      <c r="H33" s="43"/>
      <c r="I33" s="41"/>
      <c r="J33" s="41"/>
      <c r="K33" s="41"/>
      <c r="L33" s="41"/>
      <c r="M33" s="42"/>
      <c r="N33" s="42"/>
      <c r="O33" s="42"/>
      <c r="P33" s="42"/>
      <c r="Q33" s="1" t="s">
        <v>708</v>
      </c>
      <c r="R33" s="1" t="s">
        <v>657</v>
      </c>
      <c r="S33" s="41"/>
      <c r="T33" s="45"/>
      <c r="U33" s="41"/>
      <c r="V33" s="41"/>
    </row>
    <row r="34" spans="1:22" ht="180.75" thickBot="1" x14ac:dyDescent="0.3">
      <c r="A34" s="41"/>
      <c r="B34" s="41"/>
      <c r="C34" s="41"/>
      <c r="D34" s="41"/>
      <c r="E34" s="41"/>
      <c r="F34" s="41"/>
      <c r="G34" s="41"/>
      <c r="H34" s="43"/>
      <c r="I34" s="41"/>
      <c r="J34" s="41"/>
      <c r="K34" s="41"/>
      <c r="L34" s="41"/>
      <c r="M34" s="47" t="s">
        <v>711</v>
      </c>
      <c r="N34" s="47" t="s">
        <v>168</v>
      </c>
      <c r="O34" s="47" t="s">
        <v>180</v>
      </c>
      <c r="P34" s="47" t="s">
        <v>24</v>
      </c>
      <c r="Q34" s="1" t="s">
        <v>710</v>
      </c>
      <c r="R34" s="1" t="s">
        <v>233</v>
      </c>
      <c r="S34" s="41"/>
      <c r="T34" s="45"/>
      <c r="U34" s="41"/>
      <c r="V34" s="41"/>
    </row>
    <row r="35" spans="1:22" ht="68.25" thickBot="1" x14ac:dyDescent="0.3">
      <c r="A35" s="41"/>
      <c r="B35" s="41"/>
      <c r="C35" s="41"/>
      <c r="D35" s="41"/>
      <c r="E35" s="41"/>
      <c r="F35" s="41"/>
      <c r="G35" s="41"/>
      <c r="H35" s="43"/>
      <c r="I35" s="41"/>
      <c r="J35" s="41"/>
      <c r="K35" s="41"/>
      <c r="L35" s="41"/>
      <c r="M35" s="41"/>
      <c r="N35" s="41"/>
      <c r="O35" s="41"/>
      <c r="P35" s="41"/>
      <c r="Q35" s="1" t="s">
        <v>709</v>
      </c>
      <c r="R35" s="1" t="s">
        <v>156</v>
      </c>
      <c r="S35" s="41"/>
      <c r="T35" s="45"/>
      <c r="U35" s="41"/>
      <c r="V35" s="41"/>
    </row>
    <row r="36" spans="1:22" ht="372" thickBot="1" x14ac:dyDescent="0.3">
      <c r="A36" s="41"/>
      <c r="B36" s="41"/>
      <c r="C36" s="41"/>
      <c r="D36" s="41"/>
      <c r="E36" s="41"/>
      <c r="F36" s="41"/>
      <c r="G36" s="41"/>
      <c r="H36" s="43"/>
      <c r="I36" s="41"/>
      <c r="J36" s="41"/>
      <c r="K36" s="41"/>
      <c r="L36" s="41"/>
      <c r="M36" s="41"/>
      <c r="N36" s="41"/>
      <c r="O36" s="41"/>
      <c r="P36" s="41"/>
      <c r="Q36" s="1" t="s">
        <v>708</v>
      </c>
      <c r="R36" s="1" t="s">
        <v>657</v>
      </c>
      <c r="S36" s="41"/>
      <c r="T36" s="45"/>
      <c r="U36" s="41"/>
      <c r="V36" s="41"/>
    </row>
    <row r="37" spans="1:22" ht="293.25" thickBot="1" x14ac:dyDescent="0.3">
      <c r="A37" s="41"/>
      <c r="B37" s="41"/>
      <c r="C37" s="41"/>
      <c r="D37" s="41"/>
      <c r="E37" s="41"/>
      <c r="F37" s="41"/>
      <c r="G37" s="41"/>
      <c r="H37" s="43"/>
      <c r="I37" s="41"/>
      <c r="J37" s="41"/>
      <c r="K37" s="41"/>
      <c r="L37" s="41"/>
      <c r="M37" s="41"/>
      <c r="N37" s="41"/>
      <c r="O37" s="41"/>
      <c r="P37" s="41"/>
      <c r="Q37" s="1" t="s">
        <v>707</v>
      </c>
      <c r="R37" s="1" t="s">
        <v>706</v>
      </c>
      <c r="S37" s="41"/>
      <c r="T37" s="45"/>
      <c r="U37" s="41"/>
      <c r="V37" s="41"/>
    </row>
    <row r="38" spans="1:22" ht="79.5" thickBot="1" x14ac:dyDescent="0.3">
      <c r="A38" s="41"/>
      <c r="B38" s="41"/>
      <c r="C38" s="41"/>
      <c r="D38" s="41"/>
      <c r="E38" s="41"/>
      <c r="F38" s="41"/>
      <c r="G38" s="41"/>
      <c r="H38" s="43"/>
      <c r="I38" s="41"/>
      <c r="J38" s="41"/>
      <c r="K38" s="41"/>
      <c r="L38" s="41"/>
      <c r="M38" s="41"/>
      <c r="N38" s="41"/>
      <c r="O38" s="41"/>
      <c r="P38" s="41"/>
      <c r="Q38" s="1" t="s">
        <v>705</v>
      </c>
      <c r="R38" s="1" t="s">
        <v>44</v>
      </c>
      <c r="S38" s="41"/>
      <c r="T38" s="45"/>
      <c r="U38" s="41"/>
      <c r="V38" s="41"/>
    </row>
    <row r="39" spans="1:22" ht="270.75" thickBot="1" x14ac:dyDescent="0.3">
      <c r="A39" s="41"/>
      <c r="B39" s="41"/>
      <c r="C39" s="41"/>
      <c r="D39" s="41"/>
      <c r="E39" s="41"/>
      <c r="F39" s="41"/>
      <c r="G39" s="41"/>
      <c r="H39" s="43"/>
      <c r="I39" s="41"/>
      <c r="J39" s="41"/>
      <c r="K39" s="41"/>
      <c r="L39" s="41"/>
      <c r="M39" s="41"/>
      <c r="N39" s="41"/>
      <c r="O39" s="41"/>
      <c r="P39" s="41"/>
      <c r="Q39" s="1" t="s">
        <v>704</v>
      </c>
      <c r="R39" s="1" t="s">
        <v>703</v>
      </c>
      <c r="S39" s="41"/>
      <c r="T39" s="45"/>
      <c r="U39" s="41"/>
      <c r="V39" s="41"/>
    </row>
    <row r="40" spans="1:22" ht="327" thickBot="1" x14ac:dyDescent="0.3">
      <c r="A40" s="42"/>
      <c r="B40" s="42"/>
      <c r="C40" s="42"/>
      <c r="D40" s="42"/>
      <c r="E40" s="42"/>
      <c r="F40" s="42"/>
      <c r="G40" s="42"/>
      <c r="H40" s="44"/>
      <c r="I40" s="42"/>
      <c r="J40" s="42"/>
      <c r="K40" s="42"/>
      <c r="L40" s="42"/>
      <c r="M40" s="42"/>
      <c r="N40" s="42"/>
      <c r="O40" s="42"/>
      <c r="P40" s="42"/>
      <c r="Q40" s="1" t="s">
        <v>702</v>
      </c>
      <c r="R40" s="1" t="s">
        <v>63</v>
      </c>
      <c r="S40" s="42"/>
      <c r="T40" s="46"/>
      <c r="U40" s="42"/>
      <c r="V40" s="42"/>
    </row>
    <row r="41" spans="1:22" ht="405.75" thickBot="1" x14ac:dyDescent="0.3">
      <c r="A41" s="47" t="s">
        <v>665</v>
      </c>
      <c r="B41" s="47">
        <v>692</v>
      </c>
      <c r="C41" s="47" t="s">
        <v>239</v>
      </c>
      <c r="D41" s="47" t="s">
        <v>168</v>
      </c>
      <c r="E41" s="47" t="s">
        <v>675</v>
      </c>
      <c r="F41" s="47" t="s">
        <v>95</v>
      </c>
      <c r="G41" s="47"/>
      <c r="H41" s="48" t="s">
        <v>701</v>
      </c>
      <c r="I41" s="47" t="s">
        <v>171</v>
      </c>
      <c r="J41" s="47" t="s">
        <v>170</v>
      </c>
      <c r="K41" s="47"/>
      <c r="L41" s="47">
        <v>0</v>
      </c>
      <c r="M41" s="47" t="s">
        <v>700</v>
      </c>
      <c r="N41" s="47" t="s">
        <v>168</v>
      </c>
      <c r="O41" s="47" t="s">
        <v>180</v>
      </c>
      <c r="P41" s="47" t="s">
        <v>39</v>
      </c>
      <c r="Q41" s="1" t="s">
        <v>699</v>
      </c>
      <c r="R41" s="1" t="s">
        <v>698</v>
      </c>
      <c r="S41" s="47" t="s">
        <v>660</v>
      </c>
      <c r="T41" s="49">
        <v>0.5</v>
      </c>
      <c r="U41" s="47">
        <v>-361</v>
      </c>
      <c r="V41" s="47"/>
    </row>
    <row r="42" spans="1:22" ht="409.6" thickBot="1" x14ac:dyDescent="0.3">
      <c r="A42" s="41"/>
      <c r="B42" s="41"/>
      <c r="C42" s="41"/>
      <c r="D42" s="41"/>
      <c r="E42" s="41"/>
      <c r="F42" s="41"/>
      <c r="G42" s="41"/>
      <c r="H42" s="43"/>
      <c r="I42" s="41"/>
      <c r="J42" s="41"/>
      <c r="K42" s="41"/>
      <c r="L42" s="41"/>
      <c r="M42" s="41"/>
      <c r="N42" s="41"/>
      <c r="O42" s="41"/>
      <c r="P42" s="41"/>
      <c r="Q42" s="1" t="s">
        <v>697</v>
      </c>
      <c r="R42" s="1" t="s">
        <v>646</v>
      </c>
      <c r="S42" s="41"/>
      <c r="T42" s="45"/>
      <c r="U42" s="41"/>
      <c r="V42" s="41"/>
    </row>
    <row r="43" spans="1:22" ht="409.6" thickBot="1" x14ac:dyDescent="0.3">
      <c r="A43" s="41"/>
      <c r="B43" s="41"/>
      <c r="C43" s="41"/>
      <c r="D43" s="41"/>
      <c r="E43" s="41"/>
      <c r="F43" s="41"/>
      <c r="G43" s="41"/>
      <c r="H43" s="43"/>
      <c r="I43" s="41"/>
      <c r="J43" s="41"/>
      <c r="K43" s="41"/>
      <c r="L43" s="41"/>
      <c r="M43" s="42"/>
      <c r="N43" s="42"/>
      <c r="O43" s="42"/>
      <c r="P43" s="42"/>
      <c r="Q43" s="1" t="s">
        <v>696</v>
      </c>
      <c r="R43" s="1" t="s">
        <v>657</v>
      </c>
      <c r="S43" s="41"/>
      <c r="T43" s="45"/>
      <c r="U43" s="41"/>
      <c r="V43" s="41"/>
    </row>
    <row r="44" spans="1:22" ht="102" thickBot="1" x14ac:dyDescent="0.3">
      <c r="A44" s="41"/>
      <c r="B44" s="41"/>
      <c r="C44" s="41"/>
      <c r="D44" s="41"/>
      <c r="E44" s="41"/>
      <c r="F44" s="41"/>
      <c r="G44" s="41"/>
      <c r="H44" s="43"/>
      <c r="I44" s="41"/>
      <c r="J44" s="41"/>
      <c r="K44" s="41"/>
      <c r="L44" s="41"/>
      <c r="M44" s="47" t="s">
        <v>695</v>
      </c>
      <c r="N44" s="47" t="s">
        <v>168</v>
      </c>
      <c r="O44" s="47" t="s">
        <v>180</v>
      </c>
      <c r="P44" s="47" t="s">
        <v>24</v>
      </c>
      <c r="Q44" s="1" t="s">
        <v>694</v>
      </c>
      <c r="R44" s="1" t="s">
        <v>670</v>
      </c>
      <c r="S44" s="41"/>
      <c r="T44" s="45"/>
      <c r="U44" s="41"/>
      <c r="V44" s="41"/>
    </row>
    <row r="45" spans="1:22" ht="203.25" thickBot="1" x14ac:dyDescent="0.3">
      <c r="A45" s="41"/>
      <c r="B45" s="41"/>
      <c r="C45" s="41"/>
      <c r="D45" s="41"/>
      <c r="E45" s="41"/>
      <c r="F45" s="41"/>
      <c r="G45" s="41"/>
      <c r="H45" s="43"/>
      <c r="I45" s="41"/>
      <c r="J45" s="41"/>
      <c r="K45" s="41"/>
      <c r="L45" s="41"/>
      <c r="M45" s="41"/>
      <c r="N45" s="41"/>
      <c r="O45" s="41"/>
      <c r="P45" s="41"/>
      <c r="Q45" s="1" t="s">
        <v>693</v>
      </c>
      <c r="R45" s="1" t="s">
        <v>692</v>
      </c>
      <c r="S45" s="41"/>
      <c r="T45" s="45"/>
      <c r="U45" s="41"/>
      <c r="V45" s="41"/>
    </row>
    <row r="46" spans="1:22" ht="113.25" thickBot="1" x14ac:dyDescent="0.3">
      <c r="A46" s="41"/>
      <c r="B46" s="41"/>
      <c r="C46" s="41"/>
      <c r="D46" s="41"/>
      <c r="E46" s="41"/>
      <c r="F46" s="41"/>
      <c r="G46" s="41"/>
      <c r="H46" s="43"/>
      <c r="I46" s="41"/>
      <c r="J46" s="41"/>
      <c r="K46" s="41"/>
      <c r="L46" s="41"/>
      <c r="M46" s="41"/>
      <c r="N46" s="41"/>
      <c r="O46" s="41"/>
      <c r="P46" s="41"/>
      <c r="Q46" s="1" t="s">
        <v>691</v>
      </c>
      <c r="R46" s="1" t="s">
        <v>657</v>
      </c>
      <c r="S46" s="41"/>
      <c r="T46" s="45"/>
      <c r="U46" s="41"/>
      <c r="V46" s="41"/>
    </row>
    <row r="47" spans="1:22" ht="237" thickBot="1" x14ac:dyDescent="0.3">
      <c r="A47" s="41"/>
      <c r="B47" s="41"/>
      <c r="C47" s="41"/>
      <c r="D47" s="41"/>
      <c r="E47" s="41"/>
      <c r="F47" s="41"/>
      <c r="G47" s="41"/>
      <c r="H47" s="43"/>
      <c r="I47" s="41"/>
      <c r="J47" s="41"/>
      <c r="K47" s="41"/>
      <c r="L47" s="41"/>
      <c r="M47" s="41"/>
      <c r="N47" s="41"/>
      <c r="O47" s="41"/>
      <c r="P47" s="41"/>
      <c r="Q47" s="1" t="s">
        <v>667</v>
      </c>
      <c r="R47" s="1" t="s">
        <v>44</v>
      </c>
      <c r="S47" s="41"/>
      <c r="T47" s="45"/>
      <c r="U47" s="41"/>
      <c r="V47" s="41"/>
    </row>
    <row r="48" spans="1:22" ht="409.6" thickBot="1" x14ac:dyDescent="0.3">
      <c r="A48" s="42"/>
      <c r="B48" s="42"/>
      <c r="C48" s="42"/>
      <c r="D48" s="42"/>
      <c r="E48" s="42"/>
      <c r="F48" s="42"/>
      <c r="G48" s="42"/>
      <c r="H48" s="44"/>
      <c r="I48" s="42"/>
      <c r="J48" s="42"/>
      <c r="K48" s="42"/>
      <c r="L48" s="42"/>
      <c r="M48" s="42"/>
      <c r="N48" s="42"/>
      <c r="O48" s="42"/>
      <c r="P48" s="42"/>
      <c r="Q48" s="1" t="s">
        <v>690</v>
      </c>
      <c r="R48" s="1" t="s">
        <v>63</v>
      </c>
      <c r="S48" s="42"/>
      <c r="T48" s="46"/>
      <c r="U48" s="42"/>
      <c r="V48" s="42"/>
    </row>
    <row r="49" spans="1:22" ht="192" thickBot="1" x14ac:dyDescent="0.3">
      <c r="A49" s="47" t="s">
        <v>665</v>
      </c>
      <c r="B49" s="47">
        <v>695</v>
      </c>
      <c r="C49" s="47" t="s">
        <v>239</v>
      </c>
      <c r="D49" s="47" t="s">
        <v>168</v>
      </c>
      <c r="E49" s="47" t="s">
        <v>675</v>
      </c>
      <c r="F49" s="47" t="s">
        <v>95</v>
      </c>
      <c r="G49" s="47"/>
      <c r="H49" s="48" t="s">
        <v>689</v>
      </c>
      <c r="I49" s="47" t="s">
        <v>171</v>
      </c>
      <c r="J49" s="47" t="s">
        <v>170</v>
      </c>
      <c r="K49" s="47"/>
      <c r="L49" s="47">
        <v>0</v>
      </c>
      <c r="M49" s="47" t="s">
        <v>688</v>
      </c>
      <c r="N49" s="47" t="s">
        <v>168</v>
      </c>
      <c r="O49" s="47" t="s">
        <v>672</v>
      </c>
      <c r="P49" s="47" t="s">
        <v>24</v>
      </c>
      <c r="Q49" s="1" t="s">
        <v>687</v>
      </c>
      <c r="R49" s="1" t="s">
        <v>646</v>
      </c>
      <c r="S49" s="47" t="s">
        <v>660</v>
      </c>
      <c r="T49" s="49">
        <v>0</v>
      </c>
      <c r="U49" s="47">
        <v>-361</v>
      </c>
      <c r="V49" s="47"/>
    </row>
    <row r="50" spans="1:22" ht="192" thickBot="1" x14ac:dyDescent="0.3">
      <c r="A50" s="41"/>
      <c r="B50" s="41"/>
      <c r="C50" s="41"/>
      <c r="D50" s="41"/>
      <c r="E50" s="41"/>
      <c r="F50" s="41"/>
      <c r="G50" s="41"/>
      <c r="H50" s="43"/>
      <c r="I50" s="41"/>
      <c r="J50" s="41"/>
      <c r="K50" s="41"/>
      <c r="L50" s="41"/>
      <c r="M50" s="41"/>
      <c r="N50" s="41"/>
      <c r="O50" s="41"/>
      <c r="P50" s="41"/>
      <c r="Q50" s="1" t="s">
        <v>686</v>
      </c>
      <c r="R50" s="1" t="s">
        <v>652</v>
      </c>
      <c r="S50" s="41"/>
      <c r="T50" s="45"/>
      <c r="U50" s="41"/>
      <c r="V50" s="41"/>
    </row>
    <row r="51" spans="1:22" ht="259.5" thickBot="1" x14ac:dyDescent="0.3">
      <c r="A51" s="41"/>
      <c r="B51" s="41"/>
      <c r="C51" s="41"/>
      <c r="D51" s="41"/>
      <c r="E51" s="41"/>
      <c r="F51" s="41"/>
      <c r="G51" s="41"/>
      <c r="H51" s="43"/>
      <c r="I51" s="41"/>
      <c r="J51" s="41"/>
      <c r="K51" s="41"/>
      <c r="L51" s="41"/>
      <c r="M51" s="41"/>
      <c r="N51" s="41"/>
      <c r="O51" s="41"/>
      <c r="P51" s="41"/>
      <c r="Q51" s="1" t="s">
        <v>685</v>
      </c>
      <c r="R51" s="1" t="s">
        <v>657</v>
      </c>
      <c r="S51" s="41"/>
      <c r="T51" s="45"/>
      <c r="U51" s="41"/>
      <c r="V51" s="41"/>
    </row>
    <row r="52" spans="1:22" ht="192" thickBot="1" x14ac:dyDescent="0.3">
      <c r="A52" s="41"/>
      <c r="B52" s="41"/>
      <c r="C52" s="41"/>
      <c r="D52" s="41"/>
      <c r="E52" s="41"/>
      <c r="F52" s="41"/>
      <c r="G52" s="41"/>
      <c r="H52" s="43"/>
      <c r="I52" s="41"/>
      <c r="J52" s="41"/>
      <c r="K52" s="41"/>
      <c r="L52" s="41"/>
      <c r="M52" s="41"/>
      <c r="N52" s="41"/>
      <c r="O52" s="41"/>
      <c r="P52" s="41"/>
      <c r="Q52" s="1" t="s">
        <v>684</v>
      </c>
      <c r="R52" s="1" t="s">
        <v>44</v>
      </c>
      <c r="S52" s="41"/>
      <c r="T52" s="45"/>
      <c r="U52" s="41"/>
      <c r="V52" s="41"/>
    </row>
    <row r="53" spans="1:22" ht="248.25" thickBot="1" x14ac:dyDescent="0.3">
      <c r="A53" s="41"/>
      <c r="B53" s="41"/>
      <c r="C53" s="41"/>
      <c r="D53" s="41"/>
      <c r="E53" s="41"/>
      <c r="F53" s="41"/>
      <c r="G53" s="41"/>
      <c r="H53" s="43"/>
      <c r="I53" s="41"/>
      <c r="J53" s="41"/>
      <c r="K53" s="41"/>
      <c r="L53" s="41"/>
      <c r="M53" s="41"/>
      <c r="N53" s="41"/>
      <c r="O53" s="41"/>
      <c r="P53" s="41"/>
      <c r="Q53" s="1" t="s">
        <v>683</v>
      </c>
      <c r="R53" s="1" t="s">
        <v>34</v>
      </c>
      <c r="S53" s="41"/>
      <c r="T53" s="45"/>
      <c r="U53" s="41"/>
      <c r="V53" s="41"/>
    </row>
    <row r="54" spans="1:22" ht="409.6" thickBot="1" x14ac:dyDescent="0.3">
      <c r="A54" s="42"/>
      <c r="B54" s="42"/>
      <c r="C54" s="42"/>
      <c r="D54" s="42"/>
      <c r="E54" s="42"/>
      <c r="F54" s="42"/>
      <c r="G54" s="42"/>
      <c r="H54" s="44"/>
      <c r="I54" s="42"/>
      <c r="J54" s="42"/>
      <c r="K54" s="42"/>
      <c r="L54" s="42"/>
      <c r="M54" s="42"/>
      <c r="N54" s="42"/>
      <c r="O54" s="42"/>
      <c r="P54" s="42"/>
      <c r="Q54" s="1" t="s">
        <v>682</v>
      </c>
      <c r="R54" s="1" t="s">
        <v>63</v>
      </c>
      <c r="S54" s="42"/>
      <c r="T54" s="46"/>
      <c r="U54" s="42"/>
      <c r="V54" s="42"/>
    </row>
    <row r="55" spans="1:22" ht="192" thickBot="1" x14ac:dyDescent="0.3">
      <c r="A55" s="47" t="s">
        <v>665</v>
      </c>
      <c r="B55" s="47">
        <v>696</v>
      </c>
      <c r="C55" s="47" t="s">
        <v>239</v>
      </c>
      <c r="D55" s="47" t="s">
        <v>168</v>
      </c>
      <c r="E55" s="47" t="s">
        <v>675</v>
      </c>
      <c r="F55" s="47" t="s">
        <v>95</v>
      </c>
      <c r="G55" s="47"/>
      <c r="H55" s="48" t="s">
        <v>681</v>
      </c>
      <c r="I55" s="47" t="s">
        <v>171</v>
      </c>
      <c r="J55" s="47" t="s">
        <v>170</v>
      </c>
      <c r="K55" s="47"/>
      <c r="L55" s="47">
        <v>0</v>
      </c>
      <c r="M55" s="47" t="s">
        <v>680</v>
      </c>
      <c r="N55" s="47" t="s">
        <v>168</v>
      </c>
      <c r="O55" s="47" t="s">
        <v>672</v>
      </c>
      <c r="P55" s="47" t="s">
        <v>24</v>
      </c>
      <c r="Q55" s="1" t="s">
        <v>647</v>
      </c>
      <c r="R55" s="1" t="s">
        <v>646</v>
      </c>
      <c r="S55" s="47" t="s">
        <v>660</v>
      </c>
      <c r="T55" s="49">
        <v>0</v>
      </c>
      <c r="U55" s="47">
        <v>-361</v>
      </c>
      <c r="V55" s="47"/>
    </row>
    <row r="56" spans="1:22" ht="135.75" thickBot="1" x14ac:dyDescent="0.3">
      <c r="A56" s="41"/>
      <c r="B56" s="41"/>
      <c r="C56" s="41"/>
      <c r="D56" s="41"/>
      <c r="E56" s="41"/>
      <c r="F56" s="41"/>
      <c r="G56" s="41"/>
      <c r="H56" s="43"/>
      <c r="I56" s="41"/>
      <c r="J56" s="41"/>
      <c r="K56" s="41"/>
      <c r="L56" s="41"/>
      <c r="M56" s="41"/>
      <c r="N56" s="41"/>
      <c r="O56" s="41"/>
      <c r="P56" s="41"/>
      <c r="Q56" s="1" t="s">
        <v>679</v>
      </c>
      <c r="R56" s="1" t="s">
        <v>657</v>
      </c>
      <c r="S56" s="41"/>
      <c r="T56" s="45"/>
      <c r="U56" s="41"/>
      <c r="V56" s="41"/>
    </row>
    <row r="57" spans="1:22" ht="158.25" thickBot="1" x14ac:dyDescent="0.3">
      <c r="A57" s="41"/>
      <c r="B57" s="41"/>
      <c r="C57" s="41"/>
      <c r="D57" s="41"/>
      <c r="E57" s="41"/>
      <c r="F57" s="41"/>
      <c r="G57" s="41"/>
      <c r="H57" s="43"/>
      <c r="I57" s="41"/>
      <c r="J57" s="41"/>
      <c r="K57" s="41"/>
      <c r="L57" s="41"/>
      <c r="M57" s="41"/>
      <c r="N57" s="41"/>
      <c r="O57" s="41"/>
      <c r="P57" s="41"/>
      <c r="Q57" s="1" t="s">
        <v>678</v>
      </c>
      <c r="R57" s="1" t="s">
        <v>44</v>
      </c>
      <c r="S57" s="41"/>
      <c r="T57" s="45"/>
      <c r="U57" s="41"/>
      <c r="V57" s="41"/>
    </row>
    <row r="58" spans="1:22" ht="409.6" thickBot="1" x14ac:dyDescent="0.3">
      <c r="A58" s="41"/>
      <c r="B58" s="41"/>
      <c r="C58" s="41"/>
      <c r="D58" s="41"/>
      <c r="E58" s="41"/>
      <c r="F58" s="41"/>
      <c r="G58" s="41"/>
      <c r="H58" s="43"/>
      <c r="I58" s="41"/>
      <c r="J58" s="41"/>
      <c r="K58" s="41"/>
      <c r="L58" s="41"/>
      <c r="M58" s="41"/>
      <c r="N58" s="41"/>
      <c r="O58" s="41"/>
      <c r="P58" s="41"/>
      <c r="Q58" s="1" t="s">
        <v>677</v>
      </c>
      <c r="R58" s="1" t="s">
        <v>34</v>
      </c>
      <c r="S58" s="41"/>
      <c r="T58" s="45"/>
      <c r="U58" s="41"/>
      <c r="V58" s="41"/>
    </row>
    <row r="59" spans="1:22" ht="180.75" thickBot="1" x14ac:dyDescent="0.3">
      <c r="A59" s="42"/>
      <c r="B59" s="42"/>
      <c r="C59" s="42"/>
      <c r="D59" s="42"/>
      <c r="E59" s="42"/>
      <c r="F59" s="42"/>
      <c r="G59" s="42"/>
      <c r="H59" s="44"/>
      <c r="I59" s="42"/>
      <c r="J59" s="42"/>
      <c r="K59" s="42"/>
      <c r="L59" s="42"/>
      <c r="M59" s="42"/>
      <c r="N59" s="42"/>
      <c r="O59" s="42"/>
      <c r="P59" s="42"/>
      <c r="Q59" s="1" t="s">
        <v>676</v>
      </c>
      <c r="R59" s="1" t="s">
        <v>63</v>
      </c>
      <c r="S59" s="42"/>
      <c r="T59" s="46"/>
      <c r="U59" s="42"/>
      <c r="V59" s="42"/>
    </row>
    <row r="60" spans="1:22" ht="45.75" thickBot="1" x14ac:dyDescent="0.3">
      <c r="A60" s="47" t="s">
        <v>665</v>
      </c>
      <c r="B60" s="47">
        <v>702</v>
      </c>
      <c r="C60" s="47" t="s">
        <v>239</v>
      </c>
      <c r="D60" s="47" t="s">
        <v>168</v>
      </c>
      <c r="E60" s="47" t="s">
        <v>675</v>
      </c>
      <c r="F60" s="47" t="s">
        <v>95</v>
      </c>
      <c r="G60" s="47"/>
      <c r="H60" s="48" t="s">
        <v>674</v>
      </c>
      <c r="I60" s="47" t="s">
        <v>171</v>
      </c>
      <c r="J60" s="47" t="s">
        <v>170</v>
      </c>
      <c r="K60" s="47"/>
      <c r="L60" s="47">
        <v>0</v>
      </c>
      <c r="M60" s="47" t="s">
        <v>673</v>
      </c>
      <c r="N60" s="47" t="s">
        <v>168</v>
      </c>
      <c r="O60" s="47" t="s">
        <v>672</v>
      </c>
      <c r="P60" s="47" t="s">
        <v>24</v>
      </c>
      <c r="Q60" s="1" t="s">
        <v>671</v>
      </c>
      <c r="R60" s="1" t="s">
        <v>670</v>
      </c>
      <c r="S60" s="47" t="s">
        <v>660</v>
      </c>
      <c r="T60" s="49">
        <v>0</v>
      </c>
      <c r="U60" s="47">
        <v>-361</v>
      </c>
      <c r="V60" s="47"/>
    </row>
    <row r="61" spans="1:22" ht="135.75" thickBot="1" x14ac:dyDescent="0.3">
      <c r="A61" s="41"/>
      <c r="B61" s="41"/>
      <c r="C61" s="41"/>
      <c r="D61" s="41"/>
      <c r="E61" s="41"/>
      <c r="F61" s="41"/>
      <c r="G61" s="41"/>
      <c r="H61" s="43"/>
      <c r="I61" s="41"/>
      <c r="J61" s="41"/>
      <c r="K61" s="41"/>
      <c r="L61" s="41"/>
      <c r="M61" s="41"/>
      <c r="N61" s="41"/>
      <c r="O61" s="41"/>
      <c r="P61" s="41"/>
      <c r="Q61" s="1" t="s">
        <v>669</v>
      </c>
      <c r="R61" s="1" t="s">
        <v>646</v>
      </c>
      <c r="S61" s="41"/>
      <c r="T61" s="45"/>
      <c r="U61" s="41"/>
      <c r="V61" s="41"/>
    </row>
    <row r="62" spans="1:22" ht="180.75" thickBot="1" x14ac:dyDescent="0.3">
      <c r="A62" s="41"/>
      <c r="B62" s="41"/>
      <c r="C62" s="41"/>
      <c r="D62" s="41"/>
      <c r="E62" s="41"/>
      <c r="F62" s="41"/>
      <c r="G62" s="41"/>
      <c r="H62" s="43"/>
      <c r="I62" s="41"/>
      <c r="J62" s="41"/>
      <c r="K62" s="41"/>
      <c r="L62" s="41"/>
      <c r="M62" s="41"/>
      <c r="N62" s="41"/>
      <c r="O62" s="41"/>
      <c r="P62" s="41"/>
      <c r="Q62" s="1" t="s">
        <v>668</v>
      </c>
      <c r="R62" s="1" t="s">
        <v>657</v>
      </c>
      <c r="S62" s="41"/>
      <c r="T62" s="45"/>
      <c r="U62" s="41"/>
      <c r="V62" s="41"/>
    </row>
    <row r="63" spans="1:22" ht="237" thickBot="1" x14ac:dyDescent="0.3">
      <c r="A63" s="41"/>
      <c r="B63" s="41"/>
      <c r="C63" s="41"/>
      <c r="D63" s="41"/>
      <c r="E63" s="41"/>
      <c r="F63" s="41"/>
      <c r="G63" s="41"/>
      <c r="H63" s="43"/>
      <c r="I63" s="41"/>
      <c r="J63" s="41"/>
      <c r="K63" s="41"/>
      <c r="L63" s="41"/>
      <c r="M63" s="41"/>
      <c r="N63" s="41"/>
      <c r="O63" s="41"/>
      <c r="P63" s="41"/>
      <c r="Q63" s="1" t="s">
        <v>667</v>
      </c>
      <c r="R63" s="1" t="s">
        <v>44</v>
      </c>
      <c r="S63" s="41"/>
      <c r="T63" s="45"/>
      <c r="U63" s="41"/>
      <c r="V63" s="41"/>
    </row>
    <row r="64" spans="1:22" ht="409.6" thickBot="1" x14ac:dyDescent="0.3">
      <c r="A64" s="42"/>
      <c r="B64" s="42"/>
      <c r="C64" s="42"/>
      <c r="D64" s="42"/>
      <c r="E64" s="42"/>
      <c r="F64" s="42"/>
      <c r="G64" s="42"/>
      <c r="H64" s="44"/>
      <c r="I64" s="42"/>
      <c r="J64" s="42"/>
      <c r="K64" s="42"/>
      <c r="L64" s="42"/>
      <c r="M64" s="42"/>
      <c r="N64" s="42"/>
      <c r="O64" s="42"/>
      <c r="P64" s="42"/>
      <c r="Q64" s="1" t="s">
        <v>666</v>
      </c>
      <c r="R64" s="1" t="s">
        <v>63</v>
      </c>
      <c r="S64" s="42"/>
      <c r="T64" s="46"/>
      <c r="U64" s="42"/>
      <c r="V64" s="42"/>
    </row>
    <row r="65" spans="1:22" ht="68.25" thickBot="1" x14ac:dyDescent="0.3">
      <c r="A65" s="47" t="s">
        <v>665</v>
      </c>
      <c r="B65" s="47">
        <v>710</v>
      </c>
      <c r="C65" s="47" t="s">
        <v>239</v>
      </c>
      <c r="D65" s="47" t="s">
        <v>168</v>
      </c>
      <c r="E65" s="47" t="s">
        <v>664</v>
      </c>
      <c r="F65" s="47" t="s">
        <v>95</v>
      </c>
      <c r="G65" s="47"/>
      <c r="H65" s="48" t="s">
        <v>663</v>
      </c>
      <c r="I65" s="47" t="s">
        <v>171</v>
      </c>
      <c r="J65" s="47" t="s">
        <v>170</v>
      </c>
      <c r="K65" s="47"/>
      <c r="L65" s="47">
        <v>0</v>
      </c>
      <c r="M65" s="47" t="s">
        <v>662</v>
      </c>
      <c r="N65" s="47" t="s">
        <v>168</v>
      </c>
      <c r="O65" s="47" t="s">
        <v>650</v>
      </c>
      <c r="P65" s="47" t="s">
        <v>24</v>
      </c>
      <c r="Q65" s="1" t="s">
        <v>661</v>
      </c>
      <c r="R65" s="1" t="s">
        <v>650</v>
      </c>
      <c r="S65" s="47" t="s">
        <v>660</v>
      </c>
      <c r="T65" s="50">
        <v>0.66666666666666696</v>
      </c>
      <c r="U65" s="47">
        <v>-361</v>
      </c>
      <c r="V65" s="47"/>
    </row>
    <row r="66" spans="1:22" ht="192" thickBot="1" x14ac:dyDescent="0.3">
      <c r="A66" s="41"/>
      <c r="B66" s="41"/>
      <c r="C66" s="41"/>
      <c r="D66" s="41"/>
      <c r="E66" s="41"/>
      <c r="F66" s="41"/>
      <c r="G66" s="41"/>
      <c r="H66" s="43"/>
      <c r="I66" s="41"/>
      <c r="J66" s="41"/>
      <c r="K66" s="41"/>
      <c r="L66" s="41"/>
      <c r="M66" s="41"/>
      <c r="N66" s="41"/>
      <c r="O66" s="41"/>
      <c r="P66" s="41"/>
      <c r="Q66" s="1" t="s">
        <v>647</v>
      </c>
      <c r="R66" s="1" t="s">
        <v>646</v>
      </c>
      <c r="S66" s="41"/>
      <c r="T66" s="51"/>
      <c r="U66" s="41"/>
      <c r="V66" s="41"/>
    </row>
    <row r="67" spans="1:22" ht="409.6" thickBot="1" x14ac:dyDescent="0.3">
      <c r="A67" s="41"/>
      <c r="B67" s="41"/>
      <c r="C67" s="41"/>
      <c r="D67" s="41"/>
      <c r="E67" s="41"/>
      <c r="F67" s="41"/>
      <c r="G67" s="41"/>
      <c r="H67" s="43"/>
      <c r="I67" s="41"/>
      <c r="J67" s="41"/>
      <c r="K67" s="41"/>
      <c r="L67" s="41"/>
      <c r="M67" s="41"/>
      <c r="N67" s="41"/>
      <c r="O67" s="41"/>
      <c r="P67" s="41"/>
      <c r="Q67" s="1" t="s">
        <v>659</v>
      </c>
      <c r="R67" s="1" t="s">
        <v>652</v>
      </c>
      <c r="S67" s="41"/>
      <c r="T67" s="51"/>
      <c r="U67" s="41"/>
      <c r="V67" s="41"/>
    </row>
    <row r="68" spans="1:22" ht="409.6" thickBot="1" x14ac:dyDescent="0.3">
      <c r="A68" s="41"/>
      <c r="B68" s="41"/>
      <c r="C68" s="41"/>
      <c r="D68" s="41"/>
      <c r="E68" s="41"/>
      <c r="F68" s="41"/>
      <c r="G68" s="41"/>
      <c r="H68" s="43"/>
      <c r="I68" s="41"/>
      <c r="J68" s="41"/>
      <c r="K68" s="41"/>
      <c r="L68" s="41"/>
      <c r="M68" s="41"/>
      <c r="N68" s="41"/>
      <c r="O68" s="41"/>
      <c r="P68" s="41"/>
      <c r="Q68" s="1" t="s">
        <v>659</v>
      </c>
      <c r="R68" s="1" t="s">
        <v>652</v>
      </c>
      <c r="S68" s="41"/>
      <c r="T68" s="51"/>
      <c r="U68" s="41"/>
      <c r="V68" s="41"/>
    </row>
    <row r="69" spans="1:22" ht="237" thickBot="1" x14ac:dyDescent="0.3">
      <c r="A69" s="41"/>
      <c r="B69" s="41"/>
      <c r="C69" s="41"/>
      <c r="D69" s="41"/>
      <c r="E69" s="41"/>
      <c r="F69" s="41"/>
      <c r="G69" s="41"/>
      <c r="H69" s="43"/>
      <c r="I69" s="41"/>
      <c r="J69" s="41"/>
      <c r="K69" s="41"/>
      <c r="L69" s="41"/>
      <c r="M69" s="41"/>
      <c r="N69" s="41"/>
      <c r="O69" s="41"/>
      <c r="P69" s="41"/>
      <c r="Q69" s="1" t="s">
        <v>658</v>
      </c>
      <c r="R69" s="1" t="s">
        <v>657</v>
      </c>
      <c r="S69" s="41"/>
      <c r="T69" s="51"/>
      <c r="U69" s="41"/>
      <c r="V69" s="41"/>
    </row>
    <row r="70" spans="1:22" ht="237" thickBot="1" x14ac:dyDescent="0.3">
      <c r="A70" s="41"/>
      <c r="B70" s="41"/>
      <c r="C70" s="41"/>
      <c r="D70" s="41"/>
      <c r="E70" s="41"/>
      <c r="F70" s="41"/>
      <c r="G70" s="41"/>
      <c r="H70" s="43"/>
      <c r="I70" s="41"/>
      <c r="J70" s="41"/>
      <c r="K70" s="41"/>
      <c r="L70" s="41"/>
      <c r="M70" s="42"/>
      <c r="N70" s="42"/>
      <c r="O70" s="42"/>
      <c r="P70" s="42"/>
      <c r="Q70" s="1" t="s">
        <v>656</v>
      </c>
      <c r="R70" s="1" t="s">
        <v>34</v>
      </c>
      <c r="S70" s="41"/>
      <c r="T70" s="51"/>
      <c r="U70" s="41"/>
      <c r="V70" s="41"/>
    </row>
    <row r="71" spans="1:22" ht="180.75" thickBot="1" x14ac:dyDescent="0.3">
      <c r="A71" s="41"/>
      <c r="B71" s="41"/>
      <c r="C71" s="41"/>
      <c r="D71" s="41"/>
      <c r="E71" s="41"/>
      <c r="F71" s="41"/>
      <c r="G71" s="41"/>
      <c r="H71" s="43"/>
      <c r="I71" s="41"/>
      <c r="J71" s="41"/>
      <c r="K71" s="41"/>
      <c r="L71" s="41"/>
      <c r="M71" s="47" t="s">
        <v>655</v>
      </c>
      <c r="N71" s="47" t="s">
        <v>168</v>
      </c>
      <c r="O71" s="47" t="s">
        <v>650</v>
      </c>
      <c r="P71" s="47" t="s">
        <v>39</v>
      </c>
      <c r="Q71" s="1" t="s">
        <v>654</v>
      </c>
      <c r="R71" s="1" t="s">
        <v>648</v>
      </c>
      <c r="S71" s="41"/>
      <c r="T71" s="51"/>
      <c r="U71" s="41"/>
      <c r="V71" s="41"/>
    </row>
    <row r="72" spans="1:22" ht="192" thickBot="1" x14ac:dyDescent="0.3">
      <c r="A72" s="41"/>
      <c r="B72" s="41"/>
      <c r="C72" s="41"/>
      <c r="D72" s="41"/>
      <c r="E72" s="41"/>
      <c r="F72" s="41"/>
      <c r="G72" s="41"/>
      <c r="H72" s="43"/>
      <c r="I72" s="41"/>
      <c r="J72" s="41"/>
      <c r="K72" s="41"/>
      <c r="L72" s="41"/>
      <c r="M72" s="41"/>
      <c r="N72" s="41"/>
      <c r="O72" s="41"/>
      <c r="P72" s="41"/>
      <c r="Q72" s="1" t="s">
        <v>647</v>
      </c>
      <c r="R72" s="1" t="s">
        <v>646</v>
      </c>
      <c r="S72" s="41"/>
      <c r="T72" s="51"/>
      <c r="U72" s="41"/>
      <c r="V72" s="41"/>
    </row>
    <row r="73" spans="1:22" ht="203.25" thickBot="1" x14ac:dyDescent="0.3">
      <c r="A73" s="41"/>
      <c r="B73" s="41"/>
      <c r="C73" s="41"/>
      <c r="D73" s="41"/>
      <c r="E73" s="41"/>
      <c r="F73" s="41"/>
      <c r="G73" s="41"/>
      <c r="H73" s="43"/>
      <c r="I73" s="41"/>
      <c r="J73" s="41"/>
      <c r="K73" s="41"/>
      <c r="L73" s="41"/>
      <c r="M73" s="41"/>
      <c r="N73" s="41"/>
      <c r="O73" s="41"/>
      <c r="P73" s="41"/>
      <c r="Q73" s="1" t="s">
        <v>653</v>
      </c>
      <c r="R73" s="1" t="s">
        <v>652</v>
      </c>
      <c r="S73" s="41"/>
      <c r="T73" s="51"/>
      <c r="U73" s="41"/>
      <c r="V73" s="41"/>
    </row>
    <row r="74" spans="1:22" ht="237" thickBot="1" x14ac:dyDescent="0.3">
      <c r="A74" s="41"/>
      <c r="B74" s="41"/>
      <c r="C74" s="41"/>
      <c r="D74" s="41"/>
      <c r="E74" s="41"/>
      <c r="F74" s="41"/>
      <c r="G74" s="41"/>
      <c r="H74" s="43"/>
      <c r="I74" s="41"/>
      <c r="J74" s="41"/>
      <c r="K74" s="41"/>
      <c r="L74" s="41"/>
      <c r="M74" s="42"/>
      <c r="N74" s="42"/>
      <c r="O74" s="42"/>
      <c r="P74" s="42"/>
      <c r="Q74" s="1" t="s">
        <v>645</v>
      </c>
      <c r="R74" s="1" t="s">
        <v>644</v>
      </c>
      <c r="S74" s="41"/>
      <c r="T74" s="51"/>
      <c r="U74" s="41"/>
      <c r="V74" s="41"/>
    </row>
    <row r="75" spans="1:22" ht="158.25" thickBot="1" x14ac:dyDescent="0.3">
      <c r="A75" s="41"/>
      <c r="B75" s="41"/>
      <c r="C75" s="41"/>
      <c r="D75" s="41"/>
      <c r="E75" s="41"/>
      <c r="F75" s="41"/>
      <c r="G75" s="41"/>
      <c r="H75" s="43"/>
      <c r="I75" s="41"/>
      <c r="J75" s="41"/>
      <c r="K75" s="41"/>
      <c r="L75" s="41"/>
      <c r="M75" s="47" t="s">
        <v>651</v>
      </c>
      <c r="N75" s="47" t="s">
        <v>168</v>
      </c>
      <c r="O75" s="47" t="s">
        <v>650</v>
      </c>
      <c r="P75" s="47" t="s">
        <v>39</v>
      </c>
      <c r="Q75" s="1" t="s">
        <v>649</v>
      </c>
      <c r="R75" s="1" t="s">
        <v>648</v>
      </c>
      <c r="S75" s="41"/>
      <c r="T75" s="51"/>
      <c r="U75" s="41"/>
      <c r="V75" s="41"/>
    </row>
    <row r="76" spans="1:22" ht="192" thickBot="1" x14ac:dyDescent="0.3">
      <c r="A76" s="41"/>
      <c r="B76" s="41"/>
      <c r="C76" s="41"/>
      <c r="D76" s="41"/>
      <c r="E76" s="41"/>
      <c r="F76" s="41"/>
      <c r="G76" s="41"/>
      <c r="H76" s="43"/>
      <c r="I76" s="41"/>
      <c r="J76" s="41"/>
      <c r="K76" s="41"/>
      <c r="L76" s="41"/>
      <c r="M76" s="41"/>
      <c r="N76" s="41"/>
      <c r="O76" s="41"/>
      <c r="P76" s="41"/>
      <c r="Q76" s="1" t="s">
        <v>647</v>
      </c>
      <c r="R76" s="1" t="s">
        <v>646</v>
      </c>
      <c r="S76" s="41"/>
      <c r="T76" s="51"/>
      <c r="U76" s="41"/>
      <c r="V76" s="41"/>
    </row>
    <row r="77" spans="1:22" ht="237" thickBot="1" x14ac:dyDescent="0.3">
      <c r="A77" s="42"/>
      <c r="B77" s="42"/>
      <c r="C77" s="42"/>
      <c r="D77" s="42"/>
      <c r="E77" s="42"/>
      <c r="F77" s="42"/>
      <c r="G77" s="42"/>
      <c r="H77" s="44"/>
      <c r="I77" s="42"/>
      <c r="J77" s="42"/>
      <c r="K77" s="42"/>
      <c r="L77" s="42"/>
      <c r="M77" s="42"/>
      <c r="N77" s="42"/>
      <c r="O77" s="42"/>
      <c r="P77" s="42"/>
      <c r="Q77" s="1" t="s">
        <v>645</v>
      </c>
      <c r="R77" s="1" t="s">
        <v>644</v>
      </c>
      <c r="S77" s="42"/>
      <c r="T77" s="52"/>
      <c r="U77" s="42"/>
      <c r="V77" s="42"/>
    </row>
    <row r="78" spans="1:22" ht="409.6" customHeight="1" thickBot="1" x14ac:dyDescent="0.3">
      <c r="A78" s="47" t="s">
        <v>240</v>
      </c>
      <c r="B78" s="47">
        <v>814</v>
      </c>
      <c r="C78" s="47" t="s">
        <v>239</v>
      </c>
      <c r="D78" s="47" t="s">
        <v>168</v>
      </c>
      <c r="E78" s="47" t="s">
        <v>238</v>
      </c>
      <c r="F78" s="47" t="s">
        <v>4</v>
      </c>
      <c r="G78" s="47"/>
      <c r="H78" s="48" t="s">
        <v>1098</v>
      </c>
      <c r="I78" s="47" t="s">
        <v>236</v>
      </c>
      <c r="J78" s="47" t="s">
        <v>235</v>
      </c>
      <c r="K78" s="47"/>
      <c r="L78" s="47">
        <v>0</v>
      </c>
      <c r="M78" s="47" t="s">
        <v>234</v>
      </c>
      <c r="N78" s="47" t="s">
        <v>168</v>
      </c>
      <c r="O78" s="47" t="s">
        <v>233</v>
      </c>
      <c r="P78" s="47" t="s">
        <v>24</v>
      </c>
      <c r="Q78" s="1" t="s">
        <v>232</v>
      </c>
      <c r="R78" s="1" t="s">
        <v>34</v>
      </c>
      <c r="S78" s="47" t="s">
        <v>17</v>
      </c>
      <c r="T78" s="49">
        <v>0</v>
      </c>
      <c r="U78" s="47">
        <v>126</v>
      </c>
      <c r="V78" s="47"/>
    </row>
    <row r="79" spans="1:22" ht="147" thickBot="1" x14ac:dyDescent="0.3">
      <c r="A79" s="41"/>
      <c r="B79" s="41"/>
      <c r="C79" s="41"/>
      <c r="D79" s="41"/>
      <c r="E79" s="41"/>
      <c r="F79" s="41"/>
      <c r="G79" s="41"/>
      <c r="H79" s="43"/>
      <c r="I79" s="41"/>
      <c r="J79" s="41"/>
      <c r="K79" s="41"/>
      <c r="L79" s="41"/>
      <c r="M79" s="42"/>
      <c r="N79" s="42"/>
      <c r="O79" s="42"/>
      <c r="P79" s="42"/>
      <c r="Q79" s="1" t="s">
        <v>231</v>
      </c>
      <c r="R79" s="1" t="s">
        <v>63</v>
      </c>
      <c r="S79" s="41"/>
      <c r="T79" s="45"/>
      <c r="U79" s="41"/>
      <c r="V79" s="41"/>
    </row>
    <row r="80" spans="1:22" ht="270.75" thickBot="1" x14ac:dyDescent="0.3">
      <c r="A80" s="42"/>
      <c r="B80" s="42"/>
      <c r="C80" s="42"/>
      <c r="D80" s="42"/>
      <c r="E80" s="42"/>
      <c r="F80" s="42"/>
      <c r="G80" s="42"/>
      <c r="H80" s="44"/>
      <c r="I80" s="42"/>
      <c r="J80" s="42"/>
      <c r="K80" s="42"/>
      <c r="L80" s="42"/>
      <c r="M80" s="1" t="s">
        <v>230</v>
      </c>
      <c r="N80" s="1" t="s">
        <v>168</v>
      </c>
      <c r="O80" s="1" t="s">
        <v>17</v>
      </c>
      <c r="P80" s="1" t="s">
        <v>24</v>
      </c>
      <c r="Q80" s="1" t="s">
        <v>229</v>
      </c>
      <c r="R80" s="1" t="s">
        <v>63</v>
      </c>
      <c r="S80" s="42"/>
      <c r="T80" s="46"/>
      <c r="U80" s="42"/>
      <c r="V80" s="42"/>
    </row>
    <row r="81" spans="12:13" x14ac:dyDescent="0.25">
      <c r="L81" t="s">
        <v>1099</v>
      </c>
      <c r="M81">
        <f>COUNTA(M3:M80)</f>
        <v>18</v>
      </c>
    </row>
  </sheetData>
  <mergeCells count="245">
    <mergeCell ref="A3:A10"/>
    <mergeCell ref="B3:B10"/>
    <mergeCell ref="C3:C10"/>
    <mergeCell ref="D3:D10"/>
    <mergeCell ref="E3:E10"/>
    <mergeCell ref="G1:G2"/>
    <mergeCell ref="H1:H2"/>
    <mergeCell ref="I1:I2"/>
    <mergeCell ref="J1:J2"/>
    <mergeCell ref="A1:A2"/>
    <mergeCell ref="B1:B2"/>
    <mergeCell ref="C1:C2"/>
    <mergeCell ref="D1:D2"/>
    <mergeCell ref="E1:E2"/>
    <mergeCell ref="F1:F2"/>
    <mergeCell ref="F3:F10"/>
    <mergeCell ref="G3:G10"/>
    <mergeCell ref="H3:H10"/>
    <mergeCell ref="I3:I10"/>
    <mergeCell ref="J3:J10"/>
    <mergeCell ref="K3:K10"/>
    <mergeCell ref="M1:R1"/>
    <mergeCell ref="S1:S2"/>
    <mergeCell ref="T1:T2"/>
    <mergeCell ref="T3:T10"/>
    <mergeCell ref="U3:U10"/>
    <mergeCell ref="V3:V10"/>
    <mergeCell ref="M5:M10"/>
    <mergeCell ref="N5:N10"/>
    <mergeCell ref="O5:O10"/>
    <mergeCell ref="P5:P10"/>
    <mergeCell ref="L3:L10"/>
    <mergeCell ref="M3:M4"/>
    <mergeCell ref="N3:N4"/>
    <mergeCell ref="O3:O4"/>
    <mergeCell ref="P3:P4"/>
    <mergeCell ref="S3:S10"/>
    <mergeCell ref="U1:U2"/>
    <mergeCell ref="V1:V2"/>
    <mergeCell ref="K1:K2"/>
    <mergeCell ref="L1:L2"/>
    <mergeCell ref="G11:G21"/>
    <mergeCell ref="H11:H21"/>
    <mergeCell ref="I11:I21"/>
    <mergeCell ref="J11:J21"/>
    <mergeCell ref="K11:K21"/>
    <mergeCell ref="L11:L21"/>
    <mergeCell ref="A11:A21"/>
    <mergeCell ref="B11:B21"/>
    <mergeCell ref="C11:C21"/>
    <mergeCell ref="D11:D21"/>
    <mergeCell ref="E11:E21"/>
    <mergeCell ref="F11:F21"/>
    <mergeCell ref="U11:U21"/>
    <mergeCell ref="V11:V21"/>
    <mergeCell ref="M16:M21"/>
    <mergeCell ref="N16:N21"/>
    <mergeCell ref="O16:O21"/>
    <mergeCell ref="P16:P21"/>
    <mergeCell ref="M11:M15"/>
    <mergeCell ref="N11:N15"/>
    <mergeCell ref="O11:O15"/>
    <mergeCell ref="P11:P15"/>
    <mergeCell ref="S11:S21"/>
    <mergeCell ref="T11:T21"/>
    <mergeCell ref="G22:G30"/>
    <mergeCell ref="H22:H30"/>
    <mergeCell ref="I22:I30"/>
    <mergeCell ref="J22:J30"/>
    <mergeCell ref="K22:K30"/>
    <mergeCell ref="L22:L30"/>
    <mergeCell ref="A22:A30"/>
    <mergeCell ref="B22:B30"/>
    <mergeCell ref="C22:C30"/>
    <mergeCell ref="D22:D30"/>
    <mergeCell ref="E22:E30"/>
    <mergeCell ref="F22:F30"/>
    <mergeCell ref="U22:U30"/>
    <mergeCell ref="V22:V30"/>
    <mergeCell ref="M28:M30"/>
    <mergeCell ref="N28:N30"/>
    <mergeCell ref="O28:O30"/>
    <mergeCell ref="P28:P30"/>
    <mergeCell ref="M22:M27"/>
    <mergeCell ref="N22:N27"/>
    <mergeCell ref="O22:O27"/>
    <mergeCell ref="P22:P27"/>
    <mergeCell ref="S22:S30"/>
    <mergeCell ref="T22:T30"/>
    <mergeCell ref="G31:G40"/>
    <mergeCell ref="H31:H40"/>
    <mergeCell ref="I31:I40"/>
    <mergeCell ref="J31:J40"/>
    <mergeCell ref="K31:K40"/>
    <mergeCell ref="L31:L40"/>
    <mergeCell ref="A31:A40"/>
    <mergeCell ref="B31:B40"/>
    <mergeCell ref="C31:C40"/>
    <mergeCell ref="D31:D40"/>
    <mergeCell ref="E31:E40"/>
    <mergeCell ref="F31:F40"/>
    <mergeCell ref="U31:U40"/>
    <mergeCell ref="V31:V40"/>
    <mergeCell ref="M34:M40"/>
    <mergeCell ref="N34:N40"/>
    <mergeCell ref="O34:O40"/>
    <mergeCell ref="P34:P40"/>
    <mergeCell ref="M31:M33"/>
    <mergeCell ref="N31:N33"/>
    <mergeCell ref="O31:O33"/>
    <mergeCell ref="P31:P33"/>
    <mergeCell ref="S31:S40"/>
    <mergeCell ref="T31:T40"/>
    <mergeCell ref="G41:G48"/>
    <mergeCell ref="H41:H48"/>
    <mergeCell ref="I41:I48"/>
    <mergeCell ref="J41:J48"/>
    <mergeCell ref="K41:K48"/>
    <mergeCell ref="L41:L48"/>
    <mergeCell ref="A41:A48"/>
    <mergeCell ref="B41:B48"/>
    <mergeCell ref="C41:C48"/>
    <mergeCell ref="D41:D48"/>
    <mergeCell ref="E41:E48"/>
    <mergeCell ref="F41:F48"/>
    <mergeCell ref="U41:U48"/>
    <mergeCell ref="V41:V48"/>
    <mergeCell ref="M44:M48"/>
    <mergeCell ref="N44:N48"/>
    <mergeCell ref="O44:O48"/>
    <mergeCell ref="P44:P48"/>
    <mergeCell ref="M41:M43"/>
    <mergeCell ref="N41:N43"/>
    <mergeCell ref="O41:O43"/>
    <mergeCell ref="P41:P43"/>
    <mergeCell ref="S41:S48"/>
    <mergeCell ref="T41:T48"/>
    <mergeCell ref="A55:A59"/>
    <mergeCell ref="B55:B59"/>
    <mergeCell ref="C55:C59"/>
    <mergeCell ref="D55:D59"/>
    <mergeCell ref="E55:E59"/>
    <mergeCell ref="F55:F59"/>
    <mergeCell ref="G55:G59"/>
    <mergeCell ref="H55:H59"/>
    <mergeCell ref="M49:M54"/>
    <mergeCell ref="G49:G54"/>
    <mergeCell ref="H49:H54"/>
    <mergeCell ref="I49:I54"/>
    <mergeCell ref="J49:J54"/>
    <mergeCell ref="K49:K54"/>
    <mergeCell ref="L49:L54"/>
    <mergeCell ref="A49:A54"/>
    <mergeCell ref="B49:B54"/>
    <mergeCell ref="C49:C54"/>
    <mergeCell ref="D49:D54"/>
    <mergeCell ref="E49:E54"/>
    <mergeCell ref="F49:F54"/>
    <mergeCell ref="V55:V59"/>
    <mergeCell ref="I55:I59"/>
    <mergeCell ref="J55:J59"/>
    <mergeCell ref="K55:K59"/>
    <mergeCell ref="L55:L59"/>
    <mergeCell ref="M55:M59"/>
    <mergeCell ref="N55:N59"/>
    <mergeCell ref="U49:U54"/>
    <mergeCell ref="V49:V54"/>
    <mergeCell ref="N49:N54"/>
    <mergeCell ref="O49:O54"/>
    <mergeCell ref="P49:P54"/>
    <mergeCell ref="S49:S54"/>
    <mergeCell ref="T49:T54"/>
    <mergeCell ref="C60:C64"/>
    <mergeCell ref="D60:D64"/>
    <mergeCell ref="E60:E64"/>
    <mergeCell ref="F60:F64"/>
    <mergeCell ref="O55:O59"/>
    <mergeCell ref="P55:P59"/>
    <mergeCell ref="S55:S59"/>
    <mergeCell ref="T55:T59"/>
    <mergeCell ref="U55:U59"/>
    <mergeCell ref="U60:U64"/>
    <mergeCell ref="V60:V64"/>
    <mergeCell ref="A65:A77"/>
    <mergeCell ref="B65:B77"/>
    <mergeCell ref="C65:C77"/>
    <mergeCell ref="D65:D77"/>
    <mergeCell ref="E65:E77"/>
    <mergeCell ref="F65:F77"/>
    <mergeCell ref="G65:G77"/>
    <mergeCell ref="H65:H77"/>
    <mergeCell ref="M60:M64"/>
    <mergeCell ref="N60:N64"/>
    <mergeCell ref="O60:O64"/>
    <mergeCell ref="P60:P64"/>
    <mergeCell ref="S60:S64"/>
    <mergeCell ref="T60:T64"/>
    <mergeCell ref="G60:G64"/>
    <mergeCell ref="H60:H64"/>
    <mergeCell ref="I60:I64"/>
    <mergeCell ref="J60:J64"/>
    <mergeCell ref="K60:K64"/>
    <mergeCell ref="L60:L64"/>
    <mergeCell ref="A60:A64"/>
    <mergeCell ref="B60:B64"/>
    <mergeCell ref="T65:T77"/>
    <mergeCell ref="U65:U77"/>
    <mergeCell ref="V65:V77"/>
    <mergeCell ref="O71:O74"/>
    <mergeCell ref="P71:P74"/>
    <mergeCell ref="O75:O77"/>
    <mergeCell ref="P75:P77"/>
    <mergeCell ref="I65:I77"/>
    <mergeCell ref="J65:J77"/>
    <mergeCell ref="K65:K77"/>
    <mergeCell ref="L65:L77"/>
    <mergeCell ref="M65:M70"/>
    <mergeCell ref="N65:N70"/>
    <mergeCell ref="M71:M74"/>
    <mergeCell ref="N71:N74"/>
    <mergeCell ref="M75:M77"/>
    <mergeCell ref="N75:N77"/>
    <mergeCell ref="A78:A80"/>
    <mergeCell ref="B78:B80"/>
    <mergeCell ref="C78:C80"/>
    <mergeCell ref="D78:D80"/>
    <mergeCell ref="E78:E80"/>
    <mergeCell ref="F78:F80"/>
    <mergeCell ref="O65:O70"/>
    <mergeCell ref="P65:P70"/>
    <mergeCell ref="S65:S77"/>
    <mergeCell ref="U78:U80"/>
    <mergeCell ref="V78:V80"/>
    <mergeCell ref="M78:M79"/>
    <mergeCell ref="N78:N79"/>
    <mergeCell ref="O78:O79"/>
    <mergeCell ref="P78:P79"/>
    <mergeCell ref="S78:S80"/>
    <mergeCell ref="T78:T80"/>
    <mergeCell ref="G78:G80"/>
    <mergeCell ref="H78:H80"/>
    <mergeCell ref="I78:I80"/>
    <mergeCell ref="J78:J80"/>
    <mergeCell ref="K78:K80"/>
    <mergeCell ref="L78:L80"/>
  </mergeCells>
  <hyperlinks>
    <hyperlink ref="H3" r:id="rId1" tooltip="Descripcion" display="http://172.22.1.31:8080/Isolucionsda/Mejoramiento/frmAccion.aspx?IdAccion=MTAwOA==&amp;Consecutivo=Njcz" xr:uid="{00000000-0004-0000-1400-000000000000}"/>
    <hyperlink ref="H11" r:id="rId2" tooltip="Descripcion" display="http://172.22.1.31:8080/Isolucionsda/Mejoramiento/frmAccion.aspx?IdAccion=MTAxNQ==&amp;Consecutivo=Njgw" xr:uid="{00000000-0004-0000-1400-000001000000}"/>
    <hyperlink ref="H22" r:id="rId3" tooltip="Descripcion" display="http://172.22.1.31:8080/Isolucionsda/Mejoramiento/frmAccion.aspx?IdAccion=MTAxNw==&amp;Consecutivo=Njgy" xr:uid="{00000000-0004-0000-1400-000002000000}"/>
    <hyperlink ref="H31" r:id="rId4" tooltip="Descripcion" display="http://172.22.1.31:8080/Isolucionsda/Mejoramiento/frmAccion.aspx?IdAccion=MTAyMw==&amp;Consecutivo=Njg4" xr:uid="{00000000-0004-0000-1400-000003000000}"/>
    <hyperlink ref="H41" r:id="rId5" tooltip="Descripcion" display="http://172.22.1.31:8080/Isolucionsda/Mejoramiento/frmAccion.aspx?IdAccion=MTAyNw==&amp;Consecutivo=Njky" xr:uid="{00000000-0004-0000-1400-000004000000}"/>
    <hyperlink ref="H49" r:id="rId6" tooltip="Descripcion" display="http://172.22.1.31:8080/Isolucionsda/Mejoramiento/frmAccion.aspx?IdAccion=MTAzMA==&amp;Consecutivo=Njk1" xr:uid="{00000000-0004-0000-1400-000005000000}"/>
    <hyperlink ref="H55" r:id="rId7" tooltip="Descripcion" display="http://172.22.1.31:8080/Isolucionsda/Mejoramiento/frmAccion.aspx?IdAccion=MTAzMQ==&amp;Consecutivo=Njk2" xr:uid="{00000000-0004-0000-1400-000006000000}"/>
    <hyperlink ref="H60" r:id="rId8" tooltip="Descripcion" display="http://172.22.1.31:8080/Isolucionsda/Mejoramiento/frmAccion.aspx?IdAccion=MTAzNw==&amp;Consecutivo=NzAy" xr:uid="{00000000-0004-0000-1400-000007000000}"/>
    <hyperlink ref="H65" r:id="rId9" tooltip="Descripcion" display="http://172.22.1.31:8080/Isolucionsda/Mejoramiento/frmAccion.aspx?IdAccion=MTA0NQ==&amp;Consecutivo=NzEw" xr:uid="{00000000-0004-0000-1400-000008000000}"/>
    <hyperlink ref="H78" r:id="rId10" tooltip="Descripcion" display="http://172.22.1.31:8080/Isolucionsda/Mejoramiento/frmAccion.aspx?IdAccion=MTM1Mg==&amp;Consecutivo=ODE0" xr:uid="{00000000-0004-0000-1400-000009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20"/>
  <sheetViews>
    <sheetView topLeftCell="C1" workbookViewId="0">
      <selection activeCell="L20" sqref="L20:M20"/>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9.6" thickBot="1" x14ac:dyDescent="0.3">
      <c r="A3" s="64" t="s">
        <v>268</v>
      </c>
      <c r="B3" s="64">
        <v>805</v>
      </c>
      <c r="C3" s="64" t="s">
        <v>127</v>
      </c>
      <c r="D3" s="64" t="s">
        <v>14</v>
      </c>
      <c r="E3" s="64" t="s">
        <v>295</v>
      </c>
      <c r="F3" s="64" t="s">
        <v>4</v>
      </c>
      <c r="G3" s="64"/>
      <c r="H3" s="67" t="s">
        <v>294</v>
      </c>
      <c r="I3" s="64" t="s">
        <v>11</v>
      </c>
      <c r="J3" s="64" t="s">
        <v>261</v>
      </c>
      <c r="K3" s="64"/>
      <c r="L3" s="64">
        <v>0</v>
      </c>
      <c r="M3" s="64" t="s">
        <v>293</v>
      </c>
      <c r="N3" s="64" t="s">
        <v>14</v>
      </c>
      <c r="O3" s="64" t="s">
        <v>56</v>
      </c>
      <c r="P3" s="64" t="s">
        <v>24</v>
      </c>
      <c r="Q3" s="21" t="s">
        <v>292</v>
      </c>
      <c r="R3" s="21" t="s">
        <v>238</v>
      </c>
      <c r="S3" s="64"/>
      <c r="T3" s="70">
        <v>0</v>
      </c>
      <c r="U3" s="64" t="s">
        <v>24</v>
      </c>
      <c r="V3" s="64"/>
    </row>
    <row r="4" spans="1:22" ht="409.6" thickBot="1" x14ac:dyDescent="0.3">
      <c r="A4" s="65"/>
      <c r="B4" s="65"/>
      <c r="C4" s="65"/>
      <c r="D4" s="65"/>
      <c r="E4" s="65"/>
      <c r="F4" s="65"/>
      <c r="G4" s="65"/>
      <c r="H4" s="68"/>
      <c r="I4" s="65"/>
      <c r="J4" s="65"/>
      <c r="K4" s="65"/>
      <c r="L4" s="65"/>
      <c r="M4" s="65"/>
      <c r="N4" s="65"/>
      <c r="O4" s="65"/>
      <c r="P4" s="65"/>
      <c r="Q4" s="1" t="s">
        <v>291</v>
      </c>
      <c r="R4" s="1" t="s">
        <v>238</v>
      </c>
      <c r="S4" s="65"/>
      <c r="T4" s="71"/>
      <c r="U4" s="65"/>
      <c r="V4" s="65"/>
    </row>
    <row r="5" spans="1:22" ht="409.6" thickBot="1" x14ac:dyDescent="0.3">
      <c r="A5" s="65"/>
      <c r="B5" s="65"/>
      <c r="C5" s="65"/>
      <c r="D5" s="65"/>
      <c r="E5" s="65"/>
      <c r="F5" s="65"/>
      <c r="G5" s="65"/>
      <c r="H5" s="68"/>
      <c r="I5" s="65"/>
      <c r="J5" s="65"/>
      <c r="K5" s="65"/>
      <c r="L5" s="65"/>
      <c r="M5" s="65"/>
      <c r="N5" s="65"/>
      <c r="O5" s="65"/>
      <c r="P5" s="65"/>
      <c r="Q5" s="1" t="s">
        <v>290</v>
      </c>
      <c r="R5" s="1" t="s">
        <v>289</v>
      </c>
      <c r="S5" s="65"/>
      <c r="T5" s="71"/>
      <c r="U5" s="65"/>
      <c r="V5" s="65"/>
    </row>
    <row r="6" spans="1:22" ht="409.6" thickBot="1" x14ac:dyDescent="0.3">
      <c r="A6" s="65"/>
      <c r="B6" s="65"/>
      <c r="C6" s="65"/>
      <c r="D6" s="65"/>
      <c r="E6" s="65"/>
      <c r="F6" s="65"/>
      <c r="G6" s="65"/>
      <c r="H6" s="68"/>
      <c r="I6" s="65"/>
      <c r="J6" s="65"/>
      <c r="K6" s="65"/>
      <c r="L6" s="65"/>
      <c r="M6" s="65"/>
      <c r="N6" s="65"/>
      <c r="O6" s="65"/>
      <c r="P6" s="65"/>
      <c r="Q6" s="1" t="s">
        <v>288</v>
      </c>
      <c r="R6" s="1" t="s">
        <v>287</v>
      </c>
      <c r="S6" s="65"/>
      <c r="T6" s="71"/>
      <c r="U6" s="65"/>
      <c r="V6" s="65"/>
    </row>
    <row r="7" spans="1:22" ht="315.75" thickBot="1" x14ac:dyDescent="0.3">
      <c r="A7" s="65"/>
      <c r="B7" s="65"/>
      <c r="C7" s="65"/>
      <c r="D7" s="65"/>
      <c r="E7" s="65"/>
      <c r="F7" s="65"/>
      <c r="G7" s="65"/>
      <c r="H7" s="68"/>
      <c r="I7" s="65"/>
      <c r="J7" s="65"/>
      <c r="K7" s="65"/>
      <c r="L7" s="65"/>
      <c r="M7" s="65"/>
      <c r="N7" s="65"/>
      <c r="O7" s="65"/>
      <c r="P7" s="65"/>
      <c r="Q7" s="1" t="s">
        <v>286</v>
      </c>
      <c r="R7" s="1" t="s">
        <v>285</v>
      </c>
      <c r="S7" s="65"/>
      <c r="T7" s="71"/>
      <c r="U7" s="65"/>
      <c r="V7" s="65"/>
    </row>
    <row r="8" spans="1:22" ht="409.6" thickBot="1" x14ac:dyDescent="0.3">
      <c r="A8" s="66"/>
      <c r="B8" s="66"/>
      <c r="C8" s="66"/>
      <c r="D8" s="66"/>
      <c r="E8" s="66"/>
      <c r="F8" s="66"/>
      <c r="G8" s="66"/>
      <c r="H8" s="69"/>
      <c r="I8" s="66"/>
      <c r="J8" s="66"/>
      <c r="K8" s="66"/>
      <c r="L8" s="66"/>
      <c r="M8" s="66"/>
      <c r="N8" s="66"/>
      <c r="O8" s="66"/>
      <c r="P8" s="66"/>
      <c r="Q8" s="1" t="s">
        <v>284</v>
      </c>
      <c r="R8" s="1" t="s">
        <v>137</v>
      </c>
      <c r="S8" s="66"/>
      <c r="T8" s="72"/>
      <c r="U8" s="66"/>
      <c r="V8" s="66"/>
    </row>
    <row r="9" spans="1:22" ht="360.75" thickBot="1" x14ac:dyDescent="0.3">
      <c r="A9" s="47" t="s">
        <v>212</v>
      </c>
      <c r="B9" s="47">
        <v>817</v>
      </c>
      <c r="C9" s="47" t="s">
        <v>127</v>
      </c>
      <c r="D9" s="47" t="s">
        <v>14</v>
      </c>
      <c r="E9" s="47" t="s">
        <v>31</v>
      </c>
      <c r="F9" s="47" t="s">
        <v>4</v>
      </c>
      <c r="G9" s="47"/>
      <c r="H9" s="48" t="s">
        <v>220</v>
      </c>
      <c r="I9" s="47" t="s">
        <v>11</v>
      </c>
      <c r="J9" s="47" t="s">
        <v>10</v>
      </c>
      <c r="K9" s="47"/>
      <c r="L9" s="47">
        <v>0</v>
      </c>
      <c r="M9" s="47" t="s">
        <v>220</v>
      </c>
      <c r="N9" s="47" t="s">
        <v>14</v>
      </c>
      <c r="O9" s="47" t="s">
        <v>0</v>
      </c>
      <c r="P9" s="47" t="s">
        <v>24</v>
      </c>
      <c r="Q9" s="1" t="s">
        <v>219</v>
      </c>
      <c r="R9" s="1" t="s">
        <v>37</v>
      </c>
      <c r="S9" s="47" t="s">
        <v>0</v>
      </c>
      <c r="T9" s="49">
        <v>0</v>
      </c>
      <c r="U9" s="47">
        <v>157</v>
      </c>
      <c r="V9" s="47"/>
    </row>
    <row r="10" spans="1:22" ht="409.6" thickBot="1" x14ac:dyDescent="0.3">
      <c r="A10" s="42"/>
      <c r="B10" s="42"/>
      <c r="C10" s="42"/>
      <c r="D10" s="42"/>
      <c r="E10" s="42"/>
      <c r="F10" s="42"/>
      <c r="G10" s="42"/>
      <c r="H10" s="44"/>
      <c r="I10" s="42"/>
      <c r="J10" s="42"/>
      <c r="K10" s="42"/>
      <c r="L10" s="42"/>
      <c r="M10" s="42"/>
      <c r="N10" s="42"/>
      <c r="O10" s="42"/>
      <c r="P10" s="42"/>
      <c r="Q10" s="1" t="s">
        <v>218</v>
      </c>
      <c r="R10" s="1" t="s">
        <v>22</v>
      </c>
      <c r="S10" s="42"/>
      <c r="T10" s="46"/>
      <c r="U10" s="42"/>
      <c r="V10" s="42"/>
    </row>
    <row r="11" spans="1:22" ht="409.6" thickBot="1" x14ac:dyDescent="0.3">
      <c r="A11" s="47" t="s">
        <v>212</v>
      </c>
      <c r="B11" s="47">
        <v>819</v>
      </c>
      <c r="C11" s="47" t="s">
        <v>127</v>
      </c>
      <c r="D11" s="47" t="s">
        <v>14</v>
      </c>
      <c r="E11" s="47" t="s">
        <v>31</v>
      </c>
      <c r="F11" s="47" t="s">
        <v>4</v>
      </c>
      <c r="G11" s="47"/>
      <c r="H11" s="48" t="s">
        <v>216</v>
      </c>
      <c r="I11" s="47" t="s">
        <v>11</v>
      </c>
      <c r="J11" s="47" t="s">
        <v>10</v>
      </c>
      <c r="K11" s="47"/>
      <c r="L11" s="47">
        <v>0</v>
      </c>
      <c r="M11" s="47" t="s">
        <v>216</v>
      </c>
      <c r="N11" s="47" t="s">
        <v>14</v>
      </c>
      <c r="O11" s="47" t="s">
        <v>165</v>
      </c>
      <c r="P11" s="47" t="s">
        <v>24</v>
      </c>
      <c r="Q11" s="1" t="s">
        <v>215</v>
      </c>
      <c r="R11" s="1" t="s">
        <v>123</v>
      </c>
      <c r="S11" s="47" t="s">
        <v>165</v>
      </c>
      <c r="T11" s="49">
        <v>0</v>
      </c>
      <c r="U11" s="47">
        <v>65</v>
      </c>
      <c r="V11" s="47"/>
    </row>
    <row r="12" spans="1:22" ht="409.6" thickBot="1" x14ac:dyDescent="0.3">
      <c r="A12" s="41"/>
      <c r="B12" s="41"/>
      <c r="C12" s="41"/>
      <c r="D12" s="41"/>
      <c r="E12" s="41"/>
      <c r="F12" s="41"/>
      <c r="G12" s="41"/>
      <c r="H12" s="43"/>
      <c r="I12" s="41"/>
      <c r="J12" s="41"/>
      <c r="K12" s="41"/>
      <c r="L12" s="41"/>
      <c r="M12" s="41"/>
      <c r="N12" s="41"/>
      <c r="O12" s="41"/>
      <c r="P12" s="41"/>
      <c r="Q12" s="1" t="s">
        <v>214</v>
      </c>
      <c r="R12" s="1" t="s">
        <v>37</v>
      </c>
      <c r="S12" s="41"/>
      <c r="T12" s="45"/>
      <c r="U12" s="41"/>
      <c r="V12" s="41"/>
    </row>
    <row r="13" spans="1:22" ht="409.6" thickBot="1" x14ac:dyDescent="0.3">
      <c r="A13" s="42"/>
      <c r="B13" s="42"/>
      <c r="C13" s="42"/>
      <c r="D13" s="42"/>
      <c r="E13" s="42"/>
      <c r="F13" s="42"/>
      <c r="G13" s="42"/>
      <c r="H13" s="44"/>
      <c r="I13" s="42"/>
      <c r="J13" s="42"/>
      <c r="K13" s="42"/>
      <c r="L13" s="42"/>
      <c r="M13" s="42"/>
      <c r="N13" s="42"/>
      <c r="O13" s="42"/>
      <c r="P13" s="42"/>
      <c r="Q13" s="1" t="s">
        <v>213</v>
      </c>
      <c r="R13" s="1" t="s">
        <v>22</v>
      </c>
      <c r="S13" s="42"/>
      <c r="T13" s="46"/>
      <c r="U13" s="42"/>
      <c r="V13" s="42"/>
    </row>
    <row r="14" spans="1:22" ht="409.6" thickBot="1" x14ac:dyDescent="0.3">
      <c r="A14" s="47" t="s">
        <v>8</v>
      </c>
      <c r="B14" s="47">
        <v>421</v>
      </c>
      <c r="C14" s="47" t="s">
        <v>127</v>
      </c>
      <c r="D14" s="47" t="s">
        <v>14</v>
      </c>
      <c r="E14" s="47" t="s">
        <v>54</v>
      </c>
      <c r="F14" s="47" t="s">
        <v>4</v>
      </c>
      <c r="G14" s="47"/>
      <c r="H14" s="48" t="s">
        <v>136</v>
      </c>
      <c r="I14" s="47" t="s">
        <v>11</v>
      </c>
      <c r="J14" s="47" t="s">
        <v>1</v>
      </c>
      <c r="K14" s="47"/>
      <c r="L14" s="47">
        <v>0</v>
      </c>
      <c r="M14" s="1" t="s">
        <v>135</v>
      </c>
      <c r="N14" s="1" t="s">
        <v>66</v>
      </c>
      <c r="O14" s="1" t="s">
        <v>0</v>
      </c>
      <c r="P14" s="1" t="s">
        <v>24</v>
      </c>
      <c r="Q14" s="1" t="s">
        <v>134</v>
      </c>
      <c r="R14" s="1" t="s">
        <v>37</v>
      </c>
      <c r="S14" s="47" t="s">
        <v>0</v>
      </c>
      <c r="T14" s="49">
        <v>0</v>
      </c>
      <c r="U14" s="47">
        <v>157</v>
      </c>
      <c r="V14" s="47"/>
    </row>
    <row r="15" spans="1:22" ht="409.6" thickBot="1" x14ac:dyDescent="0.3">
      <c r="A15" s="42"/>
      <c r="B15" s="42"/>
      <c r="C15" s="42"/>
      <c r="D15" s="42"/>
      <c r="E15" s="42"/>
      <c r="F15" s="42"/>
      <c r="G15" s="42"/>
      <c r="H15" s="44"/>
      <c r="I15" s="42"/>
      <c r="J15" s="42"/>
      <c r="K15" s="42"/>
      <c r="L15" s="42"/>
      <c r="M15" s="1" t="s">
        <v>133</v>
      </c>
      <c r="N15" s="1" t="s">
        <v>66</v>
      </c>
      <c r="O15" s="1" t="s">
        <v>0</v>
      </c>
      <c r="P15" s="1" t="s">
        <v>24</v>
      </c>
      <c r="Q15" s="1" t="s">
        <v>132</v>
      </c>
      <c r="R15" s="1" t="s">
        <v>123</v>
      </c>
      <c r="S15" s="42"/>
      <c r="T15" s="46"/>
      <c r="U15" s="42"/>
      <c r="V15" s="42"/>
    </row>
    <row r="16" spans="1:22" ht="270.75" thickBot="1" x14ac:dyDescent="0.3">
      <c r="A16" s="47" t="s">
        <v>8</v>
      </c>
      <c r="B16" s="47">
        <v>422</v>
      </c>
      <c r="C16" s="47" t="s">
        <v>127</v>
      </c>
      <c r="D16" s="47" t="s">
        <v>14</v>
      </c>
      <c r="E16" s="47" t="s">
        <v>54</v>
      </c>
      <c r="F16" s="47" t="s">
        <v>4</v>
      </c>
      <c r="G16" s="47"/>
      <c r="H16" s="48" t="s">
        <v>131</v>
      </c>
      <c r="I16" s="47" t="s">
        <v>11</v>
      </c>
      <c r="J16" s="47" t="s">
        <v>1</v>
      </c>
      <c r="K16" s="47"/>
      <c r="L16" s="47">
        <v>0</v>
      </c>
      <c r="M16" s="47" t="s">
        <v>130</v>
      </c>
      <c r="N16" s="47" t="s">
        <v>66</v>
      </c>
      <c r="O16" s="47" t="s">
        <v>0</v>
      </c>
      <c r="P16" s="47" t="s">
        <v>24</v>
      </c>
      <c r="Q16" s="1" t="s">
        <v>129</v>
      </c>
      <c r="R16" s="1" t="s">
        <v>123</v>
      </c>
      <c r="S16" s="47" t="s">
        <v>0</v>
      </c>
      <c r="T16" s="49">
        <v>0</v>
      </c>
      <c r="U16" s="47">
        <v>157</v>
      </c>
      <c r="V16" s="47"/>
    </row>
    <row r="17" spans="1:22" ht="409.6" thickBot="1" x14ac:dyDescent="0.3">
      <c r="A17" s="42"/>
      <c r="B17" s="42"/>
      <c r="C17" s="42"/>
      <c r="D17" s="42"/>
      <c r="E17" s="42"/>
      <c r="F17" s="42"/>
      <c r="G17" s="42"/>
      <c r="H17" s="44"/>
      <c r="I17" s="42"/>
      <c r="J17" s="42"/>
      <c r="K17" s="42"/>
      <c r="L17" s="42"/>
      <c r="M17" s="42"/>
      <c r="N17" s="42"/>
      <c r="O17" s="42"/>
      <c r="P17" s="42"/>
      <c r="Q17" s="1" t="s">
        <v>128</v>
      </c>
      <c r="R17" s="1" t="s">
        <v>22</v>
      </c>
      <c r="S17" s="42"/>
      <c r="T17" s="46"/>
      <c r="U17" s="42"/>
      <c r="V17" s="42"/>
    </row>
    <row r="18" spans="1:22" ht="409.6" thickBot="1" x14ac:dyDescent="0.3">
      <c r="A18" s="47" t="s">
        <v>8</v>
      </c>
      <c r="B18" s="47">
        <v>423</v>
      </c>
      <c r="C18" s="47" t="s">
        <v>127</v>
      </c>
      <c r="D18" s="47" t="s">
        <v>14</v>
      </c>
      <c r="E18" s="47" t="s">
        <v>54</v>
      </c>
      <c r="F18" s="47" t="s">
        <v>4</v>
      </c>
      <c r="G18" s="47"/>
      <c r="H18" s="48" t="s">
        <v>126</v>
      </c>
      <c r="I18" s="47" t="s">
        <v>11</v>
      </c>
      <c r="J18" s="47" t="s">
        <v>1</v>
      </c>
      <c r="K18" s="47"/>
      <c r="L18" s="47">
        <v>0</v>
      </c>
      <c r="M18" s="47" t="s">
        <v>125</v>
      </c>
      <c r="N18" s="47" t="s">
        <v>66</v>
      </c>
      <c r="O18" s="47" t="s">
        <v>0</v>
      </c>
      <c r="P18" s="47" t="s">
        <v>24</v>
      </c>
      <c r="Q18" s="1" t="s">
        <v>124</v>
      </c>
      <c r="R18" s="1" t="s">
        <v>123</v>
      </c>
      <c r="S18" s="47" t="s">
        <v>0</v>
      </c>
      <c r="T18" s="49">
        <v>0</v>
      </c>
      <c r="U18" s="47">
        <v>157</v>
      </c>
      <c r="V18" s="47"/>
    </row>
    <row r="19" spans="1:22" ht="409.6" thickBot="1" x14ac:dyDescent="0.3">
      <c r="A19" s="42"/>
      <c r="B19" s="42"/>
      <c r="C19" s="42"/>
      <c r="D19" s="42"/>
      <c r="E19" s="42"/>
      <c r="F19" s="42"/>
      <c r="G19" s="42"/>
      <c r="H19" s="44"/>
      <c r="I19" s="42"/>
      <c r="J19" s="42"/>
      <c r="K19" s="42"/>
      <c r="L19" s="42"/>
      <c r="M19" s="42"/>
      <c r="N19" s="42"/>
      <c r="O19" s="42"/>
      <c r="P19" s="42"/>
      <c r="Q19" s="1" t="s">
        <v>122</v>
      </c>
      <c r="R19" s="1" t="s">
        <v>22</v>
      </c>
      <c r="S19" s="42"/>
      <c r="T19" s="46"/>
      <c r="U19" s="42"/>
      <c r="V19" s="42"/>
    </row>
    <row r="20" spans="1:22" x14ac:dyDescent="0.25">
      <c r="L20" t="s">
        <v>1099</v>
      </c>
      <c r="M20">
        <f>COUNTA(M3:M19)</f>
        <v>7</v>
      </c>
    </row>
  </sheetData>
  <mergeCells count="133">
    <mergeCell ref="M1:R1"/>
    <mergeCell ref="S1:S2"/>
    <mergeCell ref="T1:T2"/>
    <mergeCell ref="U1:U2"/>
    <mergeCell ref="V1:V2"/>
    <mergeCell ref="A3:A8"/>
    <mergeCell ref="B3:B8"/>
    <mergeCell ref="C3:C8"/>
    <mergeCell ref="D3:D8"/>
    <mergeCell ref="E3:E8"/>
    <mergeCell ref="G1:G2"/>
    <mergeCell ref="H1:H2"/>
    <mergeCell ref="I1:I2"/>
    <mergeCell ref="J1:J2"/>
    <mergeCell ref="K1:K2"/>
    <mergeCell ref="L1:L2"/>
    <mergeCell ref="A1:A2"/>
    <mergeCell ref="B1:B2"/>
    <mergeCell ref="C1:C2"/>
    <mergeCell ref="D1:D2"/>
    <mergeCell ref="E1:E2"/>
    <mergeCell ref="F1:F2"/>
    <mergeCell ref="T3:T8"/>
    <mergeCell ref="U3:U8"/>
    <mergeCell ref="A9:A10"/>
    <mergeCell ref="B9:B10"/>
    <mergeCell ref="C9:C10"/>
    <mergeCell ref="D9:D10"/>
    <mergeCell ref="E9:E10"/>
    <mergeCell ref="F9:F10"/>
    <mergeCell ref="G9:G10"/>
    <mergeCell ref="L3:L8"/>
    <mergeCell ref="M3:M8"/>
    <mergeCell ref="F3:F8"/>
    <mergeCell ref="G3:G8"/>
    <mergeCell ref="H3:H8"/>
    <mergeCell ref="I3:I8"/>
    <mergeCell ref="J3:J8"/>
    <mergeCell ref="K3:K8"/>
    <mergeCell ref="L9:L10"/>
    <mergeCell ref="M9:M10"/>
    <mergeCell ref="B11:B13"/>
    <mergeCell ref="C11:C13"/>
    <mergeCell ref="D11:D13"/>
    <mergeCell ref="E11:E13"/>
    <mergeCell ref="F11:F13"/>
    <mergeCell ref="G11:G13"/>
    <mergeCell ref="H11:H13"/>
    <mergeCell ref="I11:I13"/>
    <mergeCell ref="V3:V8"/>
    <mergeCell ref="N3:N8"/>
    <mergeCell ref="O3:O8"/>
    <mergeCell ref="P3:P8"/>
    <mergeCell ref="S3:S8"/>
    <mergeCell ref="V9:V10"/>
    <mergeCell ref="N9:N10"/>
    <mergeCell ref="O9:O10"/>
    <mergeCell ref="P9:P10"/>
    <mergeCell ref="S9:S10"/>
    <mergeCell ref="T9:T10"/>
    <mergeCell ref="U9:U10"/>
    <mergeCell ref="H9:H10"/>
    <mergeCell ref="I9:I10"/>
    <mergeCell ref="J9:J10"/>
    <mergeCell ref="K9:K10"/>
    <mergeCell ref="P11:P13"/>
    <mergeCell ref="S11:S13"/>
    <mergeCell ref="T11:T13"/>
    <mergeCell ref="U11:U13"/>
    <mergeCell ref="V11:V13"/>
    <mergeCell ref="A14:A15"/>
    <mergeCell ref="B14:B15"/>
    <mergeCell ref="C14:C15"/>
    <mergeCell ref="D14:D15"/>
    <mergeCell ref="E14:E15"/>
    <mergeCell ref="J11:J13"/>
    <mergeCell ref="K11:K13"/>
    <mergeCell ref="L11:L13"/>
    <mergeCell ref="M11:M13"/>
    <mergeCell ref="N11:N13"/>
    <mergeCell ref="O11:O13"/>
    <mergeCell ref="L14:L15"/>
    <mergeCell ref="S14:S15"/>
    <mergeCell ref="T14:T15"/>
    <mergeCell ref="U14:U15"/>
    <mergeCell ref="V14:V15"/>
    <mergeCell ref="J14:J15"/>
    <mergeCell ref="K14:K15"/>
    <mergeCell ref="A11:A13"/>
    <mergeCell ref="A16:A17"/>
    <mergeCell ref="B16:B17"/>
    <mergeCell ref="C16:C17"/>
    <mergeCell ref="D16:D17"/>
    <mergeCell ref="E16:E17"/>
    <mergeCell ref="F14:F15"/>
    <mergeCell ref="G14:G15"/>
    <mergeCell ref="H14:H15"/>
    <mergeCell ref="I14:I15"/>
    <mergeCell ref="T16:T17"/>
    <mergeCell ref="U16:U17"/>
    <mergeCell ref="V16:V17"/>
    <mergeCell ref="A18:A19"/>
    <mergeCell ref="B18:B19"/>
    <mergeCell ref="C18:C19"/>
    <mergeCell ref="D18:D19"/>
    <mergeCell ref="E18:E19"/>
    <mergeCell ref="F18:F19"/>
    <mergeCell ref="G18:G19"/>
    <mergeCell ref="L16:L17"/>
    <mergeCell ref="M16:M17"/>
    <mergeCell ref="N16:N17"/>
    <mergeCell ref="O16:O17"/>
    <mergeCell ref="P16:P17"/>
    <mergeCell ref="S16:S17"/>
    <mergeCell ref="F16:F17"/>
    <mergeCell ref="G16:G17"/>
    <mergeCell ref="H16:H17"/>
    <mergeCell ref="I16:I17"/>
    <mergeCell ref="J16:J17"/>
    <mergeCell ref="K16:K17"/>
    <mergeCell ref="V18:V19"/>
    <mergeCell ref="N18:N19"/>
    <mergeCell ref="O18:O19"/>
    <mergeCell ref="P18:P19"/>
    <mergeCell ref="S18:S19"/>
    <mergeCell ref="T18:T19"/>
    <mergeCell ref="U18:U19"/>
    <mergeCell ref="H18:H19"/>
    <mergeCell ref="I18:I19"/>
    <mergeCell ref="J18:J19"/>
    <mergeCell ref="K18:K19"/>
    <mergeCell ref="L18:L19"/>
    <mergeCell ref="M18:M19"/>
  </mergeCells>
  <hyperlinks>
    <hyperlink ref="H3" r:id="rId1" tooltip="Descripcion" display="http://172.22.1.31:8080/Isolucionsda/Mejoramiento/frmAccion.aspx?IdAccion=MTM0Mg==&amp;Consecutivo=ODA1" xr:uid="{00000000-0004-0000-1500-000000000000}"/>
    <hyperlink ref="H9" r:id="rId2" tooltip="Descripcion" display="http://172.22.1.31:8080/Isolucionsda/Mejoramiento/frmAccion.aspx?IdAccion=MTM1Nw==&amp;Consecutivo=ODE3" xr:uid="{00000000-0004-0000-1500-000001000000}"/>
    <hyperlink ref="H11" r:id="rId3" tooltip="Descripcion" display="http://172.22.1.31:8080/Isolucionsda/Mejoramiento/frmAccion.aspx?IdAccion=MTM1OQ==&amp;Consecutivo=ODE5" xr:uid="{00000000-0004-0000-1500-000002000000}"/>
    <hyperlink ref="H14" r:id="rId4" tooltip="Descripcion" display="http://172.22.1.31:8080/Isolucionsda/Mejoramiento/frmNotaDeMejora.aspx?CodNotaMejora=NTUw&amp;Consecutivo=NDIx" xr:uid="{00000000-0004-0000-1500-000003000000}"/>
    <hyperlink ref="H16" r:id="rId5" tooltip="Descripcion" display="http://172.22.1.31:8080/Isolucionsda/Mejoramiento/frmNotaDeMejora.aspx?CodNotaMejora=NTUx&amp;Consecutivo=NDIy" xr:uid="{00000000-0004-0000-1500-000004000000}"/>
    <hyperlink ref="H18" r:id="rId6" tooltip="Descripcion" display="http://172.22.1.31:8080/Isolucionsda/Mejoramiento/frmNotaDeMejora.aspx?CodNotaMejora=NTUy&amp;Consecutivo=NDIz" xr:uid="{00000000-0004-0000-1500-000005000000}"/>
  </hyperlinks>
  <pageMargins left="0.7" right="0.7" top="0.75" bottom="0.75" header="0.3" footer="0.3"/>
  <pageSetup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0"/>
  <sheetViews>
    <sheetView topLeftCell="A5" workbookViewId="0">
      <selection activeCell="M10" sqref="L10:M10"/>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9.6" thickBot="1" x14ac:dyDescent="0.3">
      <c r="A3" s="64" t="s">
        <v>8</v>
      </c>
      <c r="B3" s="64">
        <v>426</v>
      </c>
      <c r="C3" s="64" t="s">
        <v>111</v>
      </c>
      <c r="D3" s="64" t="s">
        <v>98</v>
      </c>
      <c r="E3" s="64" t="s">
        <v>54</v>
      </c>
      <c r="F3" s="64" t="s">
        <v>4</v>
      </c>
      <c r="G3" s="64"/>
      <c r="H3" s="67" t="s">
        <v>110</v>
      </c>
      <c r="I3" s="64" t="s">
        <v>109</v>
      </c>
      <c r="J3" s="64" t="s">
        <v>1</v>
      </c>
      <c r="K3" s="64"/>
      <c r="L3" s="64">
        <v>0</v>
      </c>
      <c r="M3" s="21" t="s">
        <v>108</v>
      </c>
      <c r="N3" s="21" t="s">
        <v>98</v>
      </c>
      <c r="O3" s="21" t="s">
        <v>100</v>
      </c>
      <c r="P3" s="21" t="s">
        <v>24</v>
      </c>
      <c r="Q3" s="21" t="s">
        <v>107</v>
      </c>
      <c r="R3" s="21" t="s">
        <v>106</v>
      </c>
      <c r="S3" s="64" t="s">
        <v>100</v>
      </c>
      <c r="T3" s="70">
        <v>0</v>
      </c>
      <c r="U3" s="64">
        <v>237</v>
      </c>
      <c r="V3" s="64"/>
    </row>
    <row r="4" spans="1:22" ht="57" thickBot="1" x14ac:dyDescent="0.3">
      <c r="A4" s="65"/>
      <c r="B4" s="65"/>
      <c r="C4" s="65"/>
      <c r="D4" s="65"/>
      <c r="E4" s="65"/>
      <c r="F4" s="65"/>
      <c r="G4" s="65"/>
      <c r="H4" s="68"/>
      <c r="I4" s="65"/>
      <c r="J4" s="65"/>
      <c r="K4" s="65"/>
      <c r="L4" s="65"/>
      <c r="M4" s="1" t="s">
        <v>105</v>
      </c>
      <c r="N4" s="1" t="s">
        <v>98</v>
      </c>
      <c r="O4" s="1" t="s">
        <v>100</v>
      </c>
      <c r="P4" s="1" t="s">
        <v>24</v>
      </c>
      <c r="Q4" s="1"/>
      <c r="R4" s="1"/>
      <c r="S4" s="65"/>
      <c r="T4" s="71"/>
      <c r="U4" s="65"/>
      <c r="V4" s="65"/>
    </row>
    <row r="5" spans="1:22" ht="45.75" thickBot="1" x14ac:dyDescent="0.3">
      <c r="A5" s="65"/>
      <c r="B5" s="65"/>
      <c r="C5" s="65"/>
      <c r="D5" s="65"/>
      <c r="E5" s="65"/>
      <c r="F5" s="65"/>
      <c r="G5" s="65"/>
      <c r="H5" s="68"/>
      <c r="I5" s="65"/>
      <c r="J5" s="65"/>
      <c r="K5" s="65"/>
      <c r="L5" s="65"/>
      <c r="M5" s="1" t="s">
        <v>104</v>
      </c>
      <c r="N5" s="1" t="s">
        <v>98</v>
      </c>
      <c r="O5" s="1" t="s">
        <v>100</v>
      </c>
      <c r="P5" s="1" t="s">
        <v>24</v>
      </c>
      <c r="Q5" s="1"/>
      <c r="R5" s="1"/>
      <c r="S5" s="65"/>
      <c r="T5" s="71"/>
      <c r="U5" s="65"/>
      <c r="V5" s="65"/>
    </row>
    <row r="6" spans="1:22" ht="45.75" thickBot="1" x14ac:dyDescent="0.3">
      <c r="A6" s="65"/>
      <c r="B6" s="65"/>
      <c r="C6" s="65"/>
      <c r="D6" s="65"/>
      <c r="E6" s="65"/>
      <c r="F6" s="65"/>
      <c r="G6" s="65"/>
      <c r="H6" s="68"/>
      <c r="I6" s="65"/>
      <c r="J6" s="65"/>
      <c r="K6" s="65"/>
      <c r="L6" s="65"/>
      <c r="M6" s="1" t="s">
        <v>103</v>
      </c>
      <c r="N6" s="1" t="s">
        <v>98</v>
      </c>
      <c r="O6" s="1" t="s">
        <v>100</v>
      </c>
      <c r="P6" s="1" t="s">
        <v>24</v>
      </c>
      <c r="Q6" s="1"/>
      <c r="R6" s="1"/>
      <c r="S6" s="65"/>
      <c r="T6" s="71"/>
      <c r="U6" s="65"/>
      <c r="V6" s="65"/>
    </row>
    <row r="7" spans="1:22" ht="57" thickBot="1" x14ac:dyDescent="0.3">
      <c r="A7" s="65"/>
      <c r="B7" s="65"/>
      <c r="C7" s="65"/>
      <c r="D7" s="65"/>
      <c r="E7" s="65"/>
      <c r="F7" s="65"/>
      <c r="G7" s="65"/>
      <c r="H7" s="68"/>
      <c r="I7" s="65"/>
      <c r="J7" s="65"/>
      <c r="K7" s="65"/>
      <c r="L7" s="65"/>
      <c r="M7" s="1" t="s">
        <v>102</v>
      </c>
      <c r="N7" s="1" t="s">
        <v>98</v>
      </c>
      <c r="O7" s="1" t="s">
        <v>100</v>
      </c>
      <c r="P7" s="1" t="s">
        <v>24</v>
      </c>
      <c r="Q7" s="1"/>
      <c r="R7" s="1"/>
      <c r="S7" s="65"/>
      <c r="T7" s="71"/>
      <c r="U7" s="65"/>
      <c r="V7" s="65"/>
    </row>
    <row r="8" spans="1:22" ht="34.5" thickBot="1" x14ac:dyDescent="0.3">
      <c r="A8" s="65"/>
      <c r="B8" s="65"/>
      <c r="C8" s="65"/>
      <c r="D8" s="65"/>
      <c r="E8" s="65"/>
      <c r="F8" s="65"/>
      <c r="G8" s="65"/>
      <c r="H8" s="68"/>
      <c r="I8" s="65"/>
      <c r="J8" s="65"/>
      <c r="K8" s="65"/>
      <c r="L8" s="65"/>
      <c r="M8" s="1" t="s">
        <v>101</v>
      </c>
      <c r="N8" s="1" t="s">
        <v>98</v>
      </c>
      <c r="O8" s="1" t="s">
        <v>100</v>
      </c>
      <c r="P8" s="1" t="s">
        <v>24</v>
      </c>
      <c r="Q8" s="1"/>
      <c r="R8" s="1"/>
      <c r="S8" s="65"/>
      <c r="T8" s="71"/>
      <c r="U8" s="65"/>
      <c r="V8" s="65"/>
    </row>
    <row r="9" spans="1:22" ht="68.25" thickBot="1" x14ac:dyDescent="0.3">
      <c r="A9" s="66"/>
      <c r="B9" s="66"/>
      <c r="C9" s="66"/>
      <c r="D9" s="66"/>
      <c r="E9" s="66"/>
      <c r="F9" s="66"/>
      <c r="G9" s="66"/>
      <c r="H9" s="69"/>
      <c r="I9" s="66"/>
      <c r="J9" s="66"/>
      <c r="K9" s="66"/>
      <c r="L9" s="66"/>
      <c r="M9" s="1" t="s">
        <v>99</v>
      </c>
      <c r="N9" s="1" t="s">
        <v>98</v>
      </c>
      <c r="O9" s="1" t="s">
        <v>97</v>
      </c>
      <c r="P9" s="1" t="s">
        <v>24</v>
      </c>
      <c r="Q9" s="1"/>
      <c r="R9" s="1"/>
      <c r="S9" s="66"/>
      <c r="T9" s="72"/>
      <c r="U9" s="66"/>
      <c r="V9" s="66"/>
    </row>
    <row r="10" spans="1:22" x14ac:dyDescent="0.25">
      <c r="L10" t="s">
        <v>1099</v>
      </c>
      <c r="M10">
        <f>COUNTA(M3:M9)</f>
        <v>7</v>
      </c>
    </row>
  </sheetData>
  <mergeCells count="33">
    <mergeCell ref="A1:A2"/>
    <mergeCell ref="B1:B2"/>
    <mergeCell ref="A3:A9"/>
    <mergeCell ref="B3:B9"/>
    <mergeCell ref="C3:C9"/>
    <mergeCell ref="K1:K2"/>
    <mergeCell ref="L1:L2"/>
    <mergeCell ref="D3:D9"/>
    <mergeCell ref="E3:E9"/>
    <mergeCell ref="C1:C2"/>
    <mergeCell ref="D1:D2"/>
    <mergeCell ref="K3:K9"/>
    <mergeCell ref="E1:E2"/>
    <mergeCell ref="F1:F2"/>
    <mergeCell ref="G1:G2"/>
    <mergeCell ref="H1:H2"/>
    <mergeCell ref="I1:I2"/>
    <mergeCell ref="V3:V9"/>
    <mergeCell ref="T1:T2"/>
    <mergeCell ref="U1:U2"/>
    <mergeCell ref="F3:F9"/>
    <mergeCell ref="G3:G9"/>
    <mergeCell ref="H3:H9"/>
    <mergeCell ref="I3:I9"/>
    <mergeCell ref="J3:J9"/>
    <mergeCell ref="L3:L9"/>
    <mergeCell ref="S3:S9"/>
    <mergeCell ref="T3:T9"/>
    <mergeCell ref="U3:U9"/>
    <mergeCell ref="V1:V2"/>
    <mergeCell ref="M1:R1"/>
    <mergeCell ref="S1:S2"/>
    <mergeCell ref="J1:J2"/>
  </mergeCells>
  <hyperlinks>
    <hyperlink ref="H3" r:id="rId1" tooltip="Descripcion" display="http://172.22.1.31:8080/Isolucionsda/Mejoramiento/frmNotaDeMejora.aspx?CodNotaMejora=NTU1&amp;Consecutivo=NDI2" xr:uid="{00000000-0004-0000-16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5"/>
  <sheetViews>
    <sheetView topLeftCell="A5" workbookViewId="0">
      <selection activeCell="L5" sqref="L5:M5"/>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9.6" thickBot="1" x14ac:dyDescent="0.3">
      <c r="A3" s="47" t="s">
        <v>8</v>
      </c>
      <c r="B3" s="47">
        <v>428</v>
      </c>
      <c r="C3" s="47" t="s">
        <v>86</v>
      </c>
      <c r="D3" s="47" t="s">
        <v>81</v>
      </c>
      <c r="E3" s="47" t="s">
        <v>54</v>
      </c>
      <c r="F3" s="47" t="s">
        <v>4</v>
      </c>
      <c r="G3" s="47"/>
      <c r="H3" s="48" t="s">
        <v>85</v>
      </c>
      <c r="I3" s="47" t="s">
        <v>79</v>
      </c>
      <c r="J3" s="47" t="s">
        <v>1</v>
      </c>
      <c r="K3" s="47"/>
      <c r="L3" s="47">
        <v>0</v>
      </c>
      <c r="M3" s="47" t="s">
        <v>84</v>
      </c>
      <c r="N3" s="47" t="s">
        <v>77</v>
      </c>
      <c r="O3" s="47" t="s">
        <v>65</v>
      </c>
      <c r="P3" s="47" t="s">
        <v>24</v>
      </c>
      <c r="Q3" s="1" t="s">
        <v>83</v>
      </c>
      <c r="R3" s="1" t="s">
        <v>34</v>
      </c>
      <c r="S3" s="47" t="s">
        <v>0</v>
      </c>
      <c r="T3" s="49">
        <v>0</v>
      </c>
      <c r="U3" s="47">
        <v>157</v>
      </c>
      <c r="V3" s="47"/>
    </row>
    <row r="4" spans="1:22" ht="409.6" thickBot="1" x14ac:dyDescent="0.3">
      <c r="A4" s="42"/>
      <c r="B4" s="42"/>
      <c r="C4" s="42"/>
      <c r="D4" s="42"/>
      <c r="E4" s="42"/>
      <c r="F4" s="42"/>
      <c r="G4" s="42"/>
      <c r="H4" s="44"/>
      <c r="I4" s="42"/>
      <c r="J4" s="42"/>
      <c r="K4" s="42"/>
      <c r="L4" s="42"/>
      <c r="M4" s="42"/>
      <c r="N4" s="42"/>
      <c r="O4" s="42"/>
      <c r="P4" s="42"/>
      <c r="Q4" s="1" t="s">
        <v>82</v>
      </c>
      <c r="R4" s="1" t="s">
        <v>22</v>
      </c>
      <c r="S4" s="42"/>
      <c r="T4" s="46"/>
      <c r="U4" s="42"/>
      <c r="V4" s="42"/>
    </row>
    <row r="5" spans="1:22" x14ac:dyDescent="0.25">
      <c r="L5" t="s">
        <v>1099</v>
      </c>
      <c r="M5">
        <f>COUNTA(#REF!)</f>
        <v>1</v>
      </c>
    </row>
  </sheetData>
  <mergeCells count="37">
    <mergeCell ref="C1:C2"/>
    <mergeCell ref="D1:D2"/>
    <mergeCell ref="E1:E2"/>
    <mergeCell ref="F1:F2"/>
    <mergeCell ref="V1:V2"/>
    <mergeCell ref="A3:A4"/>
    <mergeCell ref="B3:B4"/>
    <mergeCell ref="C3:C4"/>
    <mergeCell ref="D3:D4"/>
    <mergeCell ref="E3:E4"/>
    <mergeCell ref="G1:G2"/>
    <mergeCell ref="H1:H2"/>
    <mergeCell ref="I1:I2"/>
    <mergeCell ref="J1:J2"/>
    <mergeCell ref="K1:K2"/>
    <mergeCell ref="L1:L2"/>
    <mergeCell ref="A1:A2"/>
    <mergeCell ref="B1:B2"/>
    <mergeCell ref="T1:T2"/>
    <mergeCell ref="U1:U2"/>
    <mergeCell ref="F3:F4"/>
    <mergeCell ref="G3:G4"/>
    <mergeCell ref="H3:H4"/>
    <mergeCell ref="I3:I4"/>
    <mergeCell ref="J3:J4"/>
    <mergeCell ref="T3:T4"/>
    <mergeCell ref="U3:U4"/>
    <mergeCell ref="K3:K4"/>
    <mergeCell ref="M1:R1"/>
    <mergeCell ref="S1:S2"/>
    <mergeCell ref="V3:V4"/>
    <mergeCell ref="L3:L4"/>
    <mergeCell ref="M3:M4"/>
    <mergeCell ref="N3:N4"/>
    <mergeCell ref="O3:O4"/>
    <mergeCell ref="P3:P4"/>
    <mergeCell ref="S3:S4"/>
  </mergeCells>
  <hyperlinks>
    <hyperlink ref="H3" r:id="rId1" tooltip="Descripcion" display="http://172.22.1.31:8080/Isolucionsda/Mejoramiento/frmNotaDeMejora.aspx?CodNotaMejora=NTU3&amp;Consecutivo=NDI4"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0"/>
  <sheetViews>
    <sheetView topLeftCell="C10" workbookViewId="0">
      <selection activeCell="L10" sqref="L10:M10"/>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409.6" thickBot="1" x14ac:dyDescent="0.3">
      <c r="A3" s="47" t="s">
        <v>8</v>
      </c>
      <c r="B3" s="47">
        <v>429</v>
      </c>
      <c r="C3" s="47" t="s">
        <v>69</v>
      </c>
      <c r="D3" s="47" t="s">
        <v>81</v>
      </c>
      <c r="E3" s="47" t="s">
        <v>54</v>
      </c>
      <c r="F3" s="47" t="s">
        <v>4</v>
      </c>
      <c r="G3" s="47"/>
      <c r="H3" s="48" t="s">
        <v>80</v>
      </c>
      <c r="I3" s="47" t="s">
        <v>79</v>
      </c>
      <c r="J3" s="47" t="s">
        <v>1</v>
      </c>
      <c r="K3" s="47"/>
      <c r="L3" s="47">
        <v>0</v>
      </c>
      <c r="M3" s="47" t="s">
        <v>78</v>
      </c>
      <c r="N3" s="47" t="s">
        <v>77</v>
      </c>
      <c r="O3" s="47" t="s">
        <v>65</v>
      </c>
      <c r="P3" s="47" t="s">
        <v>24</v>
      </c>
      <c r="Q3" s="1" t="s">
        <v>76</v>
      </c>
      <c r="R3" s="1" t="s">
        <v>34</v>
      </c>
      <c r="S3" s="47" t="s">
        <v>0</v>
      </c>
      <c r="T3" s="49">
        <v>0</v>
      </c>
      <c r="U3" s="47">
        <v>157</v>
      </c>
      <c r="V3" s="47"/>
    </row>
    <row r="4" spans="1:22" ht="405.75" thickBot="1" x14ac:dyDescent="0.3">
      <c r="A4" s="42"/>
      <c r="B4" s="42"/>
      <c r="C4" s="42"/>
      <c r="D4" s="42"/>
      <c r="E4" s="42"/>
      <c r="F4" s="42"/>
      <c r="G4" s="42"/>
      <c r="H4" s="44"/>
      <c r="I4" s="42"/>
      <c r="J4" s="42"/>
      <c r="K4" s="42"/>
      <c r="L4" s="42"/>
      <c r="M4" s="42"/>
      <c r="N4" s="42"/>
      <c r="O4" s="42"/>
      <c r="P4" s="42"/>
      <c r="Q4" s="1" t="s">
        <v>75</v>
      </c>
      <c r="R4" s="1" t="s">
        <v>22</v>
      </c>
      <c r="S4" s="42"/>
      <c r="T4" s="46"/>
      <c r="U4" s="42"/>
      <c r="V4" s="42"/>
    </row>
    <row r="5" spans="1:22" ht="409.6" thickBot="1" x14ac:dyDescent="0.3">
      <c r="A5" s="47" t="s">
        <v>8</v>
      </c>
      <c r="B5" s="47">
        <v>430</v>
      </c>
      <c r="C5" s="47" t="s">
        <v>69</v>
      </c>
      <c r="D5" s="47" t="s">
        <v>14</v>
      </c>
      <c r="E5" s="47" t="s">
        <v>54</v>
      </c>
      <c r="F5" s="47" t="s">
        <v>4</v>
      </c>
      <c r="G5" s="47"/>
      <c r="H5" s="48" t="s">
        <v>74</v>
      </c>
      <c r="I5" s="47" t="s">
        <v>11</v>
      </c>
      <c r="J5" s="47" t="s">
        <v>1</v>
      </c>
      <c r="K5" s="47"/>
      <c r="L5" s="47">
        <v>0</v>
      </c>
      <c r="M5" s="47" t="s">
        <v>73</v>
      </c>
      <c r="N5" s="47" t="s">
        <v>66</v>
      </c>
      <c r="O5" s="47" t="s">
        <v>65</v>
      </c>
      <c r="P5" s="47" t="s">
        <v>24</v>
      </c>
      <c r="Q5" s="1" t="s">
        <v>72</v>
      </c>
      <c r="R5" s="1" t="s">
        <v>63</v>
      </c>
      <c r="S5" s="47" t="s">
        <v>0</v>
      </c>
      <c r="T5" s="49">
        <v>0</v>
      </c>
      <c r="U5" s="47">
        <v>157</v>
      </c>
      <c r="V5" s="47"/>
    </row>
    <row r="6" spans="1:22" ht="409.6" thickBot="1" x14ac:dyDescent="0.3">
      <c r="A6" s="41"/>
      <c r="B6" s="41"/>
      <c r="C6" s="41"/>
      <c r="D6" s="41"/>
      <c r="E6" s="41"/>
      <c r="F6" s="41"/>
      <c r="G6" s="41"/>
      <c r="H6" s="43"/>
      <c r="I6" s="41"/>
      <c r="J6" s="41"/>
      <c r="K6" s="41"/>
      <c r="L6" s="41"/>
      <c r="M6" s="41"/>
      <c r="N6" s="41"/>
      <c r="O6" s="41"/>
      <c r="P6" s="41"/>
      <c r="Q6" s="1" t="s">
        <v>71</v>
      </c>
      <c r="R6" s="1" t="s">
        <v>63</v>
      </c>
      <c r="S6" s="41"/>
      <c r="T6" s="45"/>
      <c r="U6" s="41"/>
      <c r="V6" s="41"/>
    </row>
    <row r="7" spans="1:22" ht="409.6" thickBot="1" x14ac:dyDescent="0.3">
      <c r="A7" s="42"/>
      <c r="B7" s="42"/>
      <c r="C7" s="42"/>
      <c r="D7" s="42"/>
      <c r="E7" s="42"/>
      <c r="F7" s="42"/>
      <c r="G7" s="42"/>
      <c r="H7" s="44"/>
      <c r="I7" s="42"/>
      <c r="J7" s="42"/>
      <c r="K7" s="42"/>
      <c r="L7" s="42"/>
      <c r="M7" s="42"/>
      <c r="N7" s="42"/>
      <c r="O7" s="42"/>
      <c r="P7" s="42"/>
      <c r="Q7" s="1" t="s">
        <v>70</v>
      </c>
      <c r="R7" s="1" t="s">
        <v>22</v>
      </c>
      <c r="S7" s="42"/>
      <c r="T7" s="46"/>
      <c r="U7" s="42"/>
      <c r="V7" s="42"/>
    </row>
    <row r="8" spans="1:22" ht="409.6" thickBot="1" x14ac:dyDescent="0.3">
      <c r="A8" s="64" t="s">
        <v>8</v>
      </c>
      <c r="B8" s="64">
        <v>431</v>
      </c>
      <c r="C8" s="64" t="s">
        <v>69</v>
      </c>
      <c r="D8" s="64" t="s">
        <v>14</v>
      </c>
      <c r="E8" s="64" t="s">
        <v>54</v>
      </c>
      <c r="F8" s="64" t="s">
        <v>4</v>
      </c>
      <c r="G8" s="64"/>
      <c r="H8" s="67" t="s">
        <v>68</v>
      </c>
      <c r="I8" s="64" t="s">
        <v>11</v>
      </c>
      <c r="J8" s="64" t="s">
        <v>1</v>
      </c>
      <c r="K8" s="64"/>
      <c r="L8" s="64">
        <v>0</v>
      </c>
      <c r="M8" s="64" t="s">
        <v>67</v>
      </c>
      <c r="N8" s="64" t="s">
        <v>66</v>
      </c>
      <c r="O8" s="64" t="s">
        <v>65</v>
      </c>
      <c r="P8" s="64" t="s">
        <v>24</v>
      </c>
      <c r="Q8" s="21" t="s">
        <v>64</v>
      </c>
      <c r="R8" s="21" t="s">
        <v>63</v>
      </c>
      <c r="S8" s="64" t="s">
        <v>0</v>
      </c>
      <c r="T8" s="70">
        <v>0</v>
      </c>
      <c r="U8" s="64">
        <v>157</v>
      </c>
      <c r="V8" s="64"/>
    </row>
    <row r="9" spans="1:22" ht="409.6" thickBot="1" x14ac:dyDescent="0.3">
      <c r="A9" s="66"/>
      <c r="B9" s="66"/>
      <c r="C9" s="66"/>
      <c r="D9" s="66"/>
      <c r="E9" s="66"/>
      <c r="F9" s="66"/>
      <c r="G9" s="66"/>
      <c r="H9" s="69"/>
      <c r="I9" s="66"/>
      <c r="J9" s="66"/>
      <c r="K9" s="66"/>
      <c r="L9" s="66"/>
      <c r="M9" s="66"/>
      <c r="N9" s="66"/>
      <c r="O9" s="66"/>
      <c r="P9" s="66"/>
      <c r="Q9" s="1" t="s">
        <v>62</v>
      </c>
      <c r="R9" s="1" t="s">
        <v>22</v>
      </c>
      <c r="S9" s="66"/>
      <c r="T9" s="72"/>
      <c r="U9" s="66"/>
      <c r="V9" s="66"/>
    </row>
    <row r="10" spans="1:22" x14ac:dyDescent="0.25">
      <c r="L10" t="s">
        <v>1099</v>
      </c>
      <c r="M10">
        <f>COUNTA(M3:M9)</f>
        <v>3</v>
      </c>
    </row>
  </sheetData>
  <mergeCells count="77">
    <mergeCell ref="C1:C2"/>
    <mergeCell ref="D1:D2"/>
    <mergeCell ref="E1:E2"/>
    <mergeCell ref="F1:F2"/>
    <mergeCell ref="V1:V2"/>
    <mergeCell ref="A3:A4"/>
    <mergeCell ref="B3:B4"/>
    <mergeCell ref="C3:C4"/>
    <mergeCell ref="D3:D4"/>
    <mergeCell ref="E3:E4"/>
    <mergeCell ref="G1:G2"/>
    <mergeCell ref="H1:H2"/>
    <mergeCell ref="I1:I2"/>
    <mergeCell ref="J1:J2"/>
    <mergeCell ref="K1:K2"/>
    <mergeCell ref="L1:L2"/>
    <mergeCell ref="A1:A2"/>
    <mergeCell ref="B1:B2"/>
    <mergeCell ref="T1:T2"/>
    <mergeCell ref="U1:U2"/>
    <mergeCell ref="F3:F4"/>
    <mergeCell ref="G3:G4"/>
    <mergeCell ref="H3:H4"/>
    <mergeCell ref="I3:I4"/>
    <mergeCell ref="J3:J4"/>
    <mergeCell ref="T3:T4"/>
    <mergeCell ref="U3:U4"/>
    <mergeCell ref="K3:K4"/>
    <mergeCell ref="M1:R1"/>
    <mergeCell ref="S1:S2"/>
    <mergeCell ref="V3:V4"/>
    <mergeCell ref="A5:A7"/>
    <mergeCell ref="B5:B7"/>
    <mergeCell ref="C5:C7"/>
    <mergeCell ref="D5:D7"/>
    <mergeCell ref="E5:E7"/>
    <mergeCell ref="F5:F7"/>
    <mergeCell ref="G5:G7"/>
    <mergeCell ref="L3:L4"/>
    <mergeCell ref="M3:M4"/>
    <mergeCell ref="N3:N4"/>
    <mergeCell ref="O3:O4"/>
    <mergeCell ref="P3:P4"/>
    <mergeCell ref="S3:S4"/>
    <mergeCell ref="U5:U7"/>
    <mergeCell ref="H5:H7"/>
    <mergeCell ref="I5:I7"/>
    <mergeCell ref="J5:J7"/>
    <mergeCell ref="K5:K7"/>
    <mergeCell ref="L5:L7"/>
    <mergeCell ref="M5:M7"/>
    <mergeCell ref="O8:O9"/>
    <mergeCell ref="V5:V7"/>
    <mergeCell ref="A8:A9"/>
    <mergeCell ref="B8:B9"/>
    <mergeCell ref="C8:C9"/>
    <mergeCell ref="D8:D9"/>
    <mergeCell ref="E8:E9"/>
    <mergeCell ref="F8:F9"/>
    <mergeCell ref="G8:G9"/>
    <mergeCell ref="H8:H9"/>
    <mergeCell ref="I8:I9"/>
    <mergeCell ref="N5:N7"/>
    <mergeCell ref="O5:O7"/>
    <mergeCell ref="P5:P7"/>
    <mergeCell ref="S5:S7"/>
    <mergeCell ref="T5:T7"/>
    <mergeCell ref="J8:J9"/>
    <mergeCell ref="K8:K9"/>
    <mergeCell ref="L8:L9"/>
    <mergeCell ref="M8:M9"/>
    <mergeCell ref="N8:N9"/>
    <mergeCell ref="P8:P9"/>
    <mergeCell ref="S8:S9"/>
    <mergeCell ref="T8:T9"/>
    <mergeCell ref="U8:U9"/>
    <mergeCell ref="V8:V9"/>
  </mergeCells>
  <hyperlinks>
    <hyperlink ref="H3" r:id="rId1" tooltip="Descripcion" display="http://172.22.1.31:8080/Isolucionsda/Mejoramiento/frmNotaDeMejora.aspx?CodNotaMejora=NTU4&amp;Consecutivo=NDI5" xr:uid="{00000000-0004-0000-1800-000000000000}"/>
    <hyperlink ref="H5" r:id="rId2" tooltip="Descripcion" display="http://172.22.1.31:8080/Isolucionsda/Mejoramiento/frmNotaDeMejora.aspx?CodNotaMejora=NTU5&amp;Consecutivo=NDMw" xr:uid="{00000000-0004-0000-1800-000001000000}"/>
    <hyperlink ref="H8" r:id="rId3" tooltip="Descripcion" display="http://172.22.1.31:8080/Isolucionsda/Mejoramiento/frmNotaDeMejora.aspx?CodNotaMejora=NTYw&amp;Consecutivo=NDMx" xr:uid="{00000000-0004-0000-1800-000002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4"/>
  <sheetViews>
    <sheetView workbookViewId="0">
      <selection activeCell="M4" sqref="M4"/>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338.25" thickBot="1" x14ac:dyDescent="0.3">
      <c r="A3" s="1" t="s">
        <v>8</v>
      </c>
      <c r="B3" s="1">
        <v>436</v>
      </c>
      <c r="C3" s="1" t="s">
        <v>28</v>
      </c>
      <c r="D3" s="1" t="s">
        <v>6</v>
      </c>
      <c r="E3" s="1" t="s">
        <v>27</v>
      </c>
      <c r="F3" s="1" t="s">
        <v>4</v>
      </c>
      <c r="G3" s="1"/>
      <c r="H3" s="3" t="s">
        <v>26</v>
      </c>
      <c r="I3" s="1" t="s">
        <v>2</v>
      </c>
      <c r="J3" s="1" t="s">
        <v>1</v>
      </c>
      <c r="K3" s="1"/>
      <c r="L3" s="1">
        <v>0</v>
      </c>
      <c r="M3" s="1" t="s">
        <v>25</v>
      </c>
      <c r="N3" s="1" t="s">
        <v>6</v>
      </c>
      <c r="O3" s="1" t="s">
        <v>0</v>
      </c>
      <c r="P3" s="1" t="s">
        <v>24</v>
      </c>
      <c r="Q3" s="1" t="s">
        <v>23</v>
      </c>
      <c r="R3" s="1" t="s">
        <v>22</v>
      </c>
      <c r="S3" s="1" t="s">
        <v>0</v>
      </c>
      <c r="T3" s="2">
        <v>0</v>
      </c>
      <c r="U3" s="1">
        <v>157</v>
      </c>
      <c r="V3" s="1"/>
    </row>
    <row r="4" spans="1:22" x14ac:dyDescent="0.25">
      <c r="L4" t="s">
        <v>1099</v>
      </c>
      <c r="M4">
        <f>COUNTA(M3)</f>
        <v>1</v>
      </c>
    </row>
  </sheetData>
  <mergeCells count="17">
    <mergeCell ref="L1:L2"/>
    <mergeCell ref="A1:A2"/>
    <mergeCell ref="B1:B2"/>
    <mergeCell ref="C1:C2"/>
    <mergeCell ref="D1:D2"/>
    <mergeCell ref="E1:E2"/>
    <mergeCell ref="F1:F2"/>
    <mergeCell ref="G1:G2"/>
    <mergeCell ref="H1:H2"/>
    <mergeCell ref="I1:I2"/>
    <mergeCell ref="J1:J2"/>
    <mergeCell ref="K1:K2"/>
    <mergeCell ref="M1:R1"/>
    <mergeCell ref="S1:S2"/>
    <mergeCell ref="T1:T2"/>
    <mergeCell ref="U1:U2"/>
    <mergeCell ref="V1:V2"/>
  </mergeCells>
  <hyperlinks>
    <hyperlink ref="H3" r:id="rId1" tooltip="Descripcion" display="http://172.22.1.31:8080/Isolucionsda/Mejoramiento/frmNotaDeMejora.aspx?CodNotaMejora=NTY1&amp;Consecutivo=NDM2" xr:uid="{00000000-0004-0000-1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1"/>
  <sheetViews>
    <sheetView topLeftCell="C1" zoomScale="90" zoomScaleNormal="90" workbookViewId="0">
      <selection activeCell="G3" sqref="G3:G20"/>
    </sheetView>
  </sheetViews>
  <sheetFormatPr baseColWidth="10" defaultRowHeight="15" x14ac:dyDescent="0.25"/>
  <cols>
    <col min="4" max="4" width="15.28515625" customWidth="1"/>
  </cols>
  <sheetData>
    <row r="1" spans="1:23" ht="15.75" thickBot="1" x14ac:dyDescent="0.3">
      <c r="A1" s="55" t="s">
        <v>1079</v>
      </c>
      <c r="B1" s="55" t="s">
        <v>1093</v>
      </c>
      <c r="C1" s="55" t="s">
        <v>1078</v>
      </c>
      <c r="D1" s="55" t="s">
        <v>140</v>
      </c>
      <c r="E1" s="55" t="s">
        <v>1064</v>
      </c>
      <c r="F1" s="55" t="s">
        <v>1077</v>
      </c>
      <c r="G1" s="55" t="s">
        <v>1076</v>
      </c>
      <c r="H1" s="55" t="s">
        <v>1075</v>
      </c>
      <c r="I1" s="55" t="s">
        <v>1074</v>
      </c>
      <c r="J1" s="55" t="s">
        <v>1073</v>
      </c>
      <c r="K1" s="55" t="s">
        <v>1072</v>
      </c>
      <c r="L1" s="55" t="s">
        <v>1071</v>
      </c>
      <c r="M1" s="55" t="s">
        <v>1070</v>
      </c>
      <c r="N1" s="57" t="s">
        <v>1065</v>
      </c>
      <c r="O1" s="58"/>
      <c r="P1" s="58"/>
      <c r="Q1" s="58"/>
      <c r="R1" s="58"/>
      <c r="S1" s="59"/>
      <c r="T1" s="55" t="s">
        <v>1069</v>
      </c>
      <c r="U1" s="55" t="s">
        <v>1068</v>
      </c>
      <c r="V1" s="55" t="s">
        <v>1067</v>
      </c>
      <c r="W1" s="55" t="s">
        <v>1066</v>
      </c>
    </row>
    <row r="2" spans="1:23" ht="23.25" thickBot="1" x14ac:dyDescent="0.3">
      <c r="A2" s="56"/>
      <c r="B2" s="56"/>
      <c r="C2" s="56"/>
      <c r="D2" s="56"/>
      <c r="E2" s="56"/>
      <c r="F2" s="56"/>
      <c r="G2" s="56"/>
      <c r="H2" s="56"/>
      <c r="I2" s="56"/>
      <c r="J2" s="56"/>
      <c r="K2" s="56"/>
      <c r="L2" s="56"/>
      <c r="M2" s="56"/>
      <c r="N2" s="4" t="s">
        <v>1065</v>
      </c>
      <c r="O2" s="4" t="s">
        <v>1064</v>
      </c>
      <c r="P2" s="4" t="s">
        <v>1063</v>
      </c>
      <c r="Q2" s="4" t="s">
        <v>1062</v>
      </c>
      <c r="R2" s="4" t="s">
        <v>1061</v>
      </c>
      <c r="S2" s="4" t="s">
        <v>1060</v>
      </c>
      <c r="T2" s="56"/>
      <c r="U2" s="56"/>
      <c r="V2" s="56"/>
      <c r="W2" s="56"/>
    </row>
    <row r="3" spans="1:23" ht="12.75" customHeight="1" thickBot="1" x14ac:dyDescent="0.3">
      <c r="A3" s="47"/>
      <c r="B3" s="47" t="s">
        <v>206</v>
      </c>
      <c r="C3" s="47">
        <v>367</v>
      </c>
      <c r="D3" s="47" t="s">
        <v>205</v>
      </c>
      <c r="E3" s="47" t="s">
        <v>98</v>
      </c>
      <c r="F3" s="47" t="s">
        <v>204</v>
      </c>
      <c r="G3" s="47" t="s">
        <v>95</v>
      </c>
      <c r="H3" s="47"/>
      <c r="I3" s="48" t="s">
        <v>203</v>
      </c>
      <c r="J3" s="47" t="s">
        <v>109</v>
      </c>
      <c r="K3" s="47" t="s">
        <v>202</v>
      </c>
      <c r="L3" s="47"/>
      <c r="M3" s="47">
        <v>0</v>
      </c>
      <c r="N3" s="47" t="s">
        <v>201</v>
      </c>
      <c r="O3" s="47" t="s">
        <v>98</v>
      </c>
      <c r="P3" s="47" t="s">
        <v>192</v>
      </c>
      <c r="Q3" s="47" t="s">
        <v>24</v>
      </c>
      <c r="R3" s="1" t="s">
        <v>191</v>
      </c>
      <c r="S3" s="1" t="s">
        <v>190</v>
      </c>
      <c r="T3" s="47" t="s">
        <v>192</v>
      </c>
      <c r="U3" s="49">
        <v>0</v>
      </c>
      <c r="V3" s="47">
        <v>-725</v>
      </c>
      <c r="W3" s="47"/>
    </row>
    <row r="4" spans="1:23" ht="12.75" customHeight="1" thickBot="1" x14ac:dyDescent="0.3">
      <c r="A4" s="41"/>
      <c r="B4" s="41"/>
      <c r="C4" s="41"/>
      <c r="D4" s="41"/>
      <c r="E4" s="41"/>
      <c r="F4" s="41"/>
      <c r="G4" s="41"/>
      <c r="H4" s="41"/>
      <c r="I4" s="43"/>
      <c r="J4" s="41"/>
      <c r="K4" s="41"/>
      <c r="L4" s="41"/>
      <c r="M4" s="41"/>
      <c r="N4" s="41"/>
      <c r="O4" s="41"/>
      <c r="P4" s="41"/>
      <c r="Q4" s="41"/>
      <c r="R4" s="1" t="s">
        <v>200</v>
      </c>
      <c r="S4" s="1" t="s">
        <v>188</v>
      </c>
      <c r="T4" s="41"/>
      <c r="U4" s="45"/>
      <c r="V4" s="41"/>
      <c r="W4" s="41"/>
    </row>
    <row r="5" spans="1:23" ht="12.75" customHeight="1" thickBot="1" x14ac:dyDescent="0.3">
      <c r="A5" s="41"/>
      <c r="B5" s="41"/>
      <c r="C5" s="41"/>
      <c r="D5" s="41"/>
      <c r="E5" s="41"/>
      <c r="F5" s="41"/>
      <c r="G5" s="41"/>
      <c r="H5" s="41"/>
      <c r="I5" s="43"/>
      <c r="J5" s="41"/>
      <c r="K5" s="41"/>
      <c r="L5" s="41"/>
      <c r="M5" s="41"/>
      <c r="N5" s="41"/>
      <c r="O5" s="41"/>
      <c r="P5" s="41"/>
      <c r="Q5" s="41"/>
      <c r="R5" s="1" t="s">
        <v>199</v>
      </c>
      <c r="S5" s="1" t="s">
        <v>186</v>
      </c>
      <c r="T5" s="41"/>
      <c r="U5" s="45"/>
      <c r="V5" s="41"/>
      <c r="W5" s="41"/>
    </row>
    <row r="6" spans="1:23" ht="12.75" customHeight="1" thickBot="1" x14ac:dyDescent="0.3">
      <c r="A6" s="41"/>
      <c r="B6" s="41"/>
      <c r="C6" s="41"/>
      <c r="D6" s="41"/>
      <c r="E6" s="41"/>
      <c r="F6" s="41"/>
      <c r="G6" s="41"/>
      <c r="H6" s="41"/>
      <c r="I6" s="43"/>
      <c r="J6" s="41"/>
      <c r="K6" s="41"/>
      <c r="L6" s="41"/>
      <c r="M6" s="41"/>
      <c r="N6" s="41"/>
      <c r="O6" s="41"/>
      <c r="P6" s="41"/>
      <c r="Q6" s="41"/>
      <c r="R6" s="1" t="s">
        <v>185</v>
      </c>
      <c r="S6" s="1" t="s">
        <v>184</v>
      </c>
      <c r="T6" s="41"/>
      <c r="U6" s="45"/>
      <c r="V6" s="41"/>
      <c r="W6" s="41"/>
    </row>
    <row r="7" spans="1:23" ht="12.75" customHeight="1" thickBot="1" x14ac:dyDescent="0.3">
      <c r="A7" s="41"/>
      <c r="B7" s="41"/>
      <c r="C7" s="41"/>
      <c r="D7" s="41"/>
      <c r="E7" s="41"/>
      <c r="F7" s="41"/>
      <c r="G7" s="41"/>
      <c r="H7" s="41"/>
      <c r="I7" s="43"/>
      <c r="J7" s="41"/>
      <c r="K7" s="41"/>
      <c r="L7" s="41"/>
      <c r="M7" s="41"/>
      <c r="N7" s="41"/>
      <c r="O7" s="41"/>
      <c r="P7" s="41"/>
      <c r="Q7" s="41"/>
      <c r="R7" s="1" t="s">
        <v>183</v>
      </c>
      <c r="S7" s="1" t="s">
        <v>182</v>
      </c>
      <c r="T7" s="41"/>
      <c r="U7" s="45"/>
      <c r="V7" s="41"/>
      <c r="W7" s="41"/>
    </row>
    <row r="8" spans="1:23" ht="12.75" customHeight="1" thickBot="1" x14ac:dyDescent="0.3">
      <c r="A8" s="41"/>
      <c r="B8" s="41"/>
      <c r="C8" s="41"/>
      <c r="D8" s="41"/>
      <c r="E8" s="41"/>
      <c r="F8" s="41"/>
      <c r="G8" s="41"/>
      <c r="H8" s="41"/>
      <c r="I8" s="43"/>
      <c r="J8" s="41"/>
      <c r="K8" s="41"/>
      <c r="L8" s="41"/>
      <c r="M8" s="41"/>
      <c r="N8" s="41"/>
      <c r="O8" s="41"/>
      <c r="P8" s="41"/>
      <c r="Q8" s="41"/>
      <c r="R8" s="1" t="s">
        <v>198</v>
      </c>
      <c r="S8" s="1" t="s">
        <v>197</v>
      </c>
      <c r="T8" s="41"/>
      <c r="U8" s="45"/>
      <c r="V8" s="41"/>
      <c r="W8" s="41"/>
    </row>
    <row r="9" spans="1:23" ht="12.75" customHeight="1" thickBot="1" x14ac:dyDescent="0.3">
      <c r="A9" s="41"/>
      <c r="B9" s="41"/>
      <c r="C9" s="41"/>
      <c r="D9" s="41"/>
      <c r="E9" s="41"/>
      <c r="F9" s="41"/>
      <c r="G9" s="41"/>
      <c r="H9" s="41"/>
      <c r="I9" s="43"/>
      <c r="J9" s="41"/>
      <c r="K9" s="41"/>
      <c r="L9" s="41"/>
      <c r="M9" s="41"/>
      <c r="N9" s="41"/>
      <c r="O9" s="41"/>
      <c r="P9" s="41"/>
      <c r="Q9" s="41"/>
      <c r="R9" s="1" t="s">
        <v>181</v>
      </c>
      <c r="S9" s="1" t="s">
        <v>180</v>
      </c>
      <c r="T9" s="41"/>
      <c r="U9" s="45"/>
      <c r="V9" s="41"/>
      <c r="W9" s="41"/>
    </row>
    <row r="10" spans="1:23" ht="12.75" customHeight="1" thickBot="1" x14ac:dyDescent="0.3">
      <c r="A10" s="41"/>
      <c r="B10" s="41"/>
      <c r="C10" s="41"/>
      <c r="D10" s="41"/>
      <c r="E10" s="41"/>
      <c r="F10" s="41"/>
      <c r="G10" s="41"/>
      <c r="H10" s="41"/>
      <c r="I10" s="43"/>
      <c r="J10" s="41"/>
      <c r="K10" s="41"/>
      <c r="L10" s="41"/>
      <c r="M10" s="41"/>
      <c r="N10" s="41"/>
      <c r="O10" s="41"/>
      <c r="P10" s="41"/>
      <c r="Q10" s="41"/>
      <c r="R10" s="1" t="s">
        <v>196</v>
      </c>
      <c r="S10" s="1" t="s">
        <v>178</v>
      </c>
      <c r="T10" s="41"/>
      <c r="U10" s="45"/>
      <c r="V10" s="41"/>
      <c r="W10" s="41"/>
    </row>
    <row r="11" spans="1:23" ht="12.75" customHeight="1" thickBot="1" x14ac:dyDescent="0.3">
      <c r="A11" s="41"/>
      <c r="B11" s="41"/>
      <c r="C11" s="41"/>
      <c r="D11" s="41"/>
      <c r="E11" s="41"/>
      <c r="F11" s="41"/>
      <c r="G11" s="41"/>
      <c r="H11" s="41"/>
      <c r="I11" s="43"/>
      <c r="J11" s="41"/>
      <c r="K11" s="41"/>
      <c r="L11" s="41"/>
      <c r="M11" s="41"/>
      <c r="N11" s="41"/>
      <c r="O11" s="41"/>
      <c r="P11" s="41"/>
      <c r="Q11" s="41"/>
      <c r="R11" s="1" t="s">
        <v>177</v>
      </c>
      <c r="S11" s="1" t="s">
        <v>176</v>
      </c>
      <c r="T11" s="41"/>
      <c r="U11" s="45"/>
      <c r="V11" s="41"/>
      <c r="W11" s="41"/>
    </row>
    <row r="12" spans="1:23" ht="12.75" customHeight="1" thickBot="1" x14ac:dyDescent="0.3">
      <c r="A12" s="41"/>
      <c r="B12" s="41"/>
      <c r="C12" s="41"/>
      <c r="D12" s="41"/>
      <c r="E12" s="41"/>
      <c r="F12" s="41"/>
      <c r="G12" s="41"/>
      <c r="H12" s="41"/>
      <c r="I12" s="43"/>
      <c r="J12" s="41"/>
      <c r="K12" s="41"/>
      <c r="L12" s="41"/>
      <c r="M12" s="41"/>
      <c r="N12" s="42"/>
      <c r="O12" s="42"/>
      <c r="P12" s="42"/>
      <c r="Q12" s="42"/>
      <c r="R12" s="1" t="s">
        <v>195</v>
      </c>
      <c r="S12" s="1" t="s">
        <v>194</v>
      </c>
      <c r="T12" s="41"/>
      <c r="U12" s="45"/>
      <c r="V12" s="41"/>
      <c r="W12" s="41"/>
    </row>
    <row r="13" spans="1:23" ht="12.75" customHeight="1" thickBot="1" x14ac:dyDescent="0.3">
      <c r="A13" s="41"/>
      <c r="B13" s="41"/>
      <c r="C13" s="41"/>
      <c r="D13" s="41"/>
      <c r="E13" s="41"/>
      <c r="F13" s="41"/>
      <c r="G13" s="41"/>
      <c r="H13" s="41"/>
      <c r="I13" s="43"/>
      <c r="J13" s="41"/>
      <c r="K13" s="41"/>
      <c r="L13" s="41"/>
      <c r="M13" s="41"/>
      <c r="N13" s="47" t="s">
        <v>193</v>
      </c>
      <c r="O13" s="47" t="s">
        <v>98</v>
      </c>
      <c r="P13" s="47" t="s">
        <v>192</v>
      </c>
      <c r="Q13" s="47" t="s">
        <v>24</v>
      </c>
      <c r="R13" s="1" t="s">
        <v>191</v>
      </c>
      <c r="S13" s="1" t="s">
        <v>190</v>
      </c>
      <c r="T13" s="41"/>
      <c r="U13" s="45"/>
      <c r="V13" s="41"/>
      <c r="W13" s="41"/>
    </row>
    <row r="14" spans="1:23" ht="12.75" customHeight="1" thickBot="1" x14ac:dyDescent="0.3">
      <c r="A14" s="41"/>
      <c r="B14" s="41"/>
      <c r="C14" s="41"/>
      <c r="D14" s="41"/>
      <c r="E14" s="41"/>
      <c r="F14" s="41"/>
      <c r="G14" s="41"/>
      <c r="H14" s="41"/>
      <c r="I14" s="43"/>
      <c r="J14" s="41"/>
      <c r="K14" s="41"/>
      <c r="L14" s="41"/>
      <c r="M14" s="41"/>
      <c r="N14" s="41"/>
      <c r="O14" s="41"/>
      <c r="P14" s="41"/>
      <c r="Q14" s="41"/>
      <c r="R14" s="1" t="s">
        <v>189</v>
      </c>
      <c r="S14" s="1" t="s">
        <v>188</v>
      </c>
      <c r="T14" s="41"/>
      <c r="U14" s="45"/>
      <c r="V14" s="41"/>
      <c r="W14" s="41"/>
    </row>
    <row r="15" spans="1:23" ht="12.75" customHeight="1" thickBot="1" x14ac:dyDescent="0.3">
      <c r="A15" s="41"/>
      <c r="B15" s="41"/>
      <c r="C15" s="41"/>
      <c r="D15" s="41"/>
      <c r="E15" s="41"/>
      <c r="F15" s="41"/>
      <c r="G15" s="41"/>
      <c r="H15" s="41"/>
      <c r="I15" s="43"/>
      <c r="J15" s="41"/>
      <c r="K15" s="41"/>
      <c r="L15" s="41"/>
      <c r="M15" s="41"/>
      <c r="N15" s="41"/>
      <c r="O15" s="41"/>
      <c r="P15" s="41"/>
      <c r="Q15" s="41"/>
      <c r="R15" s="1" t="s">
        <v>187</v>
      </c>
      <c r="S15" s="1" t="s">
        <v>186</v>
      </c>
      <c r="T15" s="41"/>
      <c r="U15" s="45"/>
      <c r="V15" s="41"/>
      <c r="W15" s="41"/>
    </row>
    <row r="16" spans="1:23" ht="12.75" customHeight="1" thickBot="1" x14ac:dyDescent="0.3">
      <c r="A16" s="41"/>
      <c r="B16" s="41"/>
      <c r="C16" s="41"/>
      <c r="D16" s="41"/>
      <c r="E16" s="41"/>
      <c r="F16" s="41"/>
      <c r="G16" s="41"/>
      <c r="H16" s="41"/>
      <c r="I16" s="43"/>
      <c r="J16" s="41"/>
      <c r="K16" s="41"/>
      <c r="L16" s="41"/>
      <c r="M16" s="41"/>
      <c r="N16" s="41"/>
      <c r="O16" s="41"/>
      <c r="P16" s="41"/>
      <c r="Q16" s="41"/>
      <c r="R16" s="1" t="s">
        <v>185</v>
      </c>
      <c r="S16" s="1" t="s">
        <v>184</v>
      </c>
      <c r="T16" s="41"/>
      <c r="U16" s="45"/>
      <c r="V16" s="41"/>
      <c r="W16" s="41"/>
    </row>
    <row r="17" spans="1:23" ht="12.75" customHeight="1" thickBot="1" x14ac:dyDescent="0.3">
      <c r="A17" s="41"/>
      <c r="B17" s="41"/>
      <c r="C17" s="41"/>
      <c r="D17" s="41"/>
      <c r="E17" s="41"/>
      <c r="F17" s="41"/>
      <c r="G17" s="41"/>
      <c r="H17" s="41"/>
      <c r="I17" s="43"/>
      <c r="J17" s="41"/>
      <c r="K17" s="41"/>
      <c r="L17" s="41"/>
      <c r="M17" s="41"/>
      <c r="N17" s="41"/>
      <c r="O17" s="41"/>
      <c r="P17" s="41"/>
      <c r="Q17" s="41"/>
      <c r="R17" s="1" t="s">
        <v>183</v>
      </c>
      <c r="S17" s="1" t="s">
        <v>182</v>
      </c>
      <c r="T17" s="41"/>
      <c r="U17" s="45"/>
      <c r="V17" s="41"/>
      <c r="W17" s="41"/>
    </row>
    <row r="18" spans="1:23" ht="12.75" customHeight="1" thickBot="1" x14ac:dyDescent="0.3">
      <c r="A18" s="41"/>
      <c r="B18" s="41"/>
      <c r="C18" s="41"/>
      <c r="D18" s="41"/>
      <c r="E18" s="41"/>
      <c r="F18" s="41"/>
      <c r="G18" s="41"/>
      <c r="H18" s="41"/>
      <c r="I18" s="43"/>
      <c r="J18" s="41"/>
      <c r="K18" s="41"/>
      <c r="L18" s="41"/>
      <c r="M18" s="41"/>
      <c r="N18" s="41"/>
      <c r="O18" s="41"/>
      <c r="P18" s="41"/>
      <c r="Q18" s="41"/>
      <c r="R18" s="1" t="s">
        <v>181</v>
      </c>
      <c r="S18" s="1" t="s">
        <v>180</v>
      </c>
      <c r="T18" s="41"/>
      <c r="U18" s="45"/>
      <c r="V18" s="41"/>
      <c r="W18" s="41"/>
    </row>
    <row r="19" spans="1:23" ht="12.75" customHeight="1" thickBot="1" x14ac:dyDescent="0.3">
      <c r="A19" s="41"/>
      <c r="B19" s="41"/>
      <c r="C19" s="41"/>
      <c r="D19" s="41"/>
      <c r="E19" s="41"/>
      <c r="F19" s="41"/>
      <c r="G19" s="41"/>
      <c r="H19" s="41"/>
      <c r="I19" s="43"/>
      <c r="J19" s="41"/>
      <c r="K19" s="41"/>
      <c r="L19" s="41"/>
      <c r="M19" s="41"/>
      <c r="N19" s="41"/>
      <c r="O19" s="41"/>
      <c r="P19" s="41"/>
      <c r="Q19" s="41"/>
      <c r="R19" s="1" t="s">
        <v>179</v>
      </c>
      <c r="S19" s="1" t="s">
        <v>178</v>
      </c>
      <c r="T19" s="41"/>
      <c r="U19" s="45"/>
      <c r="V19" s="41"/>
      <c r="W19" s="41"/>
    </row>
    <row r="20" spans="1:23" ht="12.75" customHeight="1" thickBot="1" x14ac:dyDescent="0.3">
      <c r="A20" s="42"/>
      <c r="B20" s="42"/>
      <c r="C20" s="42"/>
      <c r="D20" s="42"/>
      <c r="E20" s="42"/>
      <c r="F20" s="42"/>
      <c r="G20" s="42"/>
      <c r="H20" s="42"/>
      <c r="I20" s="44"/>
      <c r="J20" s="42"/>
      <c r="K20" s="42"/>
      <c r="L20" s="42"/>
      <c r="M20" s="42"/>
      <c r="N20" s="42"/>
      <c r="O20" s="42"/>
      <c r="P20" s="42"/>
      <c r="Q20" s="42"/>
      <c r="R20" s="1" t="s">
        <v>177</v>
      </c>
      <c r="S20" s="1" t="s">
        <v>176</v>
      </c>
      <c r="T20" s="42"/>
      <c r="U20" s="46"/>
      <c r="V20" s="42"/>
      <c r="W20" s="42"/>
    </row>
    <row r="21" spans="1:23" ht="12.75" customHeight="1" thickBot="1" x14ac:dyDescent="0.3">
      <c r="A21" s="47"/>
      <c r="B21" s="47" t="s">
        <v>175</v>
      </c>
      <c r="C21" s="47">
        <v>391</v>
      </c>
      <c r="D21" s="47" t="s">
        <v>174</v>
      </c>
      <c r="E21" s="47" t="s">
        <v>168</v>
      </c>
      <c r="F21" s="47" t="s">
        <v>173</v>
      </c>
      <c r="G21" s="47" t="s">
        <v>4</v>
      </c>
      <c r="H21" s="47"/>
      <c r="I21" s="48" t="s">
        <v>172</v>
      </c>
      <c r="J21" s="47" t="s">
        <v>171</v>
      </c>
      <c r="K21" s="47" t="s">
        <v>170</v>
      </c>
      <c r="L21" s="47"/>
      <c r="M21" s="47">
        <v>0</v>
      </c>
      <c r="N21" s="47" t="s">
        <v>169</v>
      </c>
      <c r="O21" s="47" t="s">
        <v>168</v>
      </c>
      <c r="P21" s="47" t="s">
        <v>165</v>
      </c>
      <c r="Q21" s="47" t="s">
        <v>24</v>
      </c>
      <c r="R21" s="1" t="s">
        <v>167</v>
      </c>
      <c r="S21" s="1" t="s">
        <v>166</v>
      </c>
      <c r="T21" s="47" t="s">
        <v>165</v>
      </c>
      <c r="U21" s="49">
        <v>0</v>
      </c>
      <c r="V21" s="47">
        <v>65</v>
      </c>
      <c r="W21" s="47"/>
    </row>
    <row r="22" spans="1:23" ht="12.75" customHeight="1" thickBot="1" x14ac:dyDescent="0.3">
      <c r="A22" s="41"/>
      <c r="B22" s="41"/>
      <c r="C22" s="41"/>
      <c r="D22" s="41"/>
      <c r="E22" s="41"/>
      <c r="F22" s="41"/>
      <c r="G22" s="41"/>
      <c r="H22" s="41"/>
      <c r="I22" s="43"/>
      <c r="J22" s="41"/>
      <c r="K22" s="41"/>
      <c r="L22" s="41"/>
      <c r="M22" s="41"/>
      <c r="N22" s="41"/>
      <c r="O22" s="41"/>
      <c r="P22" s="41"/>
      <c r="Q22" s="41"/>
      <c r="R22" s="1" t="s">
        <v>164</v>
      </c>
      <c r="S22" s="1" t="s">
        <v>162</v>
      </c>
      <c r="T22" s="41"/>
      <c r="U22" s="45"/>
      <c r="V22" s="41"/>
      <c r="W22" s="41"/>
    </row>
    <row r="23" spans="1:23" ht="12.75" customHeight="1" thickBot="1" x14ac:dyDescent="0.3">
      <c r="A23" s="41"/>
      <c r="B23" s="41"/>
      <c r="C23" s="41"/>
      <c r="D23" s="41"/>
      <c r="E23" s="41"/>
      <c r="F23" s="41"/>
      <c r="G23" s="41"/>
      <c r="H23" s="41"/>
      <c r="I23" s="43"/>
      <c r="J23" s="41"/>
      <c r="K23" s="41"/>
      <c r="L23" s="41"/>
      <c r="M23" s="41"/>
      <c r="N23" s="41"/>
      <c r="O23" s="41"/>
      <c r="P23" s="41"/>
      <c r="Q23" s="41"/>
      <c r="R23" s="1" t="s">
        <v>163</v>
      </c>
      <c r="S23" s="1" t="s">
        <v>162</v>
      </c>
      <c r="T23" s="41"/>
      <c r="U23" s="45"/>
      <c r="V23" s="41"/>
      <c r="W23" s="41"/>
    </row>
    <row r="24" spans="1:23" ht="12.75" customHeight="1" thickBot="1" x14ac:dyDescent="0.3">
      <c r="A24" s="41"/>
      <c r="B24" s="41"/>
      <c r="C24" s="41"/>
      <c r="D24" s="41"/>
      <c r="E24" s="41"/>
      <c r="F24" s="41"/>
      <c r="G24" s="41"/>
      <c r="H24" s="41"/>
      <c r="I24" s="43"/>
      <c r="J24" s="41"/>
      <c r="K24" s="41"/>
      <c r="L24" s="41"/>
      <c r="M24" s="41"/>
      <c r="N24" s="41"/>
      <c r="O24" s="41"/>
      <c r="P24" s="41"/>
      <c r="Q24" s="41"/>
      <c r="R24" s="1" t="s">
        <v>161</v>
      </c>
      <c r="S24" s="1" t="s">
        <v>160</v>
      </c>
      <c r="T24" s="41"/>
      <c r="U24" s="45"/>
      <c r="V24" s="41"/>
      <c r="W24" s="41"/>
    </row>
    <row r="25" spans="1:23" ht="12.75" customHeight="1" thickBot="1" x14ac:dyDescent="0.3">
      <c r="A25" s="41"/>
      <c r="B25" s="41"/>
      <c r="C25" s="41"/>
      <c r="D25" s="41"/>
      <c r="E25" s="41"/>
      <c r="F25" s="41"/>
      <c r="G25" s="41"/>
      <c r="H25" s="41"/>
      <c r="I25" s="43"/>
      <c r="J25" s="41"/>
      <c r="K25" s="41"/>
      <c r="L25" s="41"/>
      <c r="M25" s="41"/>
      <c r="N25" s="41"/>
      <c r="O25" s="41"/>
      <c r="P25" s="41"/>
      <c r="Q25" s="41"/>
      <c r="R25" s="1" t="s">
        <v>159</v>
      </c>
      <c r="S25" s="1" t="s">
        <v>158</v>
      </c>
      <c r="T25" s="41"/>
      <c r="U25" s="45"/>
      <c r="V25" s="41"/>
      <c r="W25" s="41"/>
    </row>
    <row r="26" spans="1:23" ht="12.75" customHeight="1" thickBot="1" x14ac:dyDescent="0.3">
      <c r="A26" s="41"/>
      <c r="B26" s="41"/>
      <c r="C26" s="41"/>
      <c r="D26" s="41"/>
      <c r="E26" s="41"/>
      <c r="F26" s="41"/>
      <c r="G26" s="41"/>
      <c r="H26" s="41"/>
      <c r="I26" s="43"/>
      <c r="J26" s="41"/>
      <c r="K26" s="41"/>
      <c r="L26" s="41"/>
      <c r="M26" s="41"/>
      <c r="N26" s="41"/>
      <c r="O26" s="41"/>
      <c r="P26" s="41"/>
      <c r="Q26" s="41"/>
      <c r="R26" s="1" t="s">
        <v>157</v>
      </c>
      <c r="S26" s="1" t="s">
        <v>156</v>
      </c>
      <c r="T26" s="41"/>
      <c r="U26" s="45"/>
      <c r="V26" s="41"/>
      <c r="W26" s="41"/>
    </row>
    <row r="27" spans="1:23" ht="12.75" customHeight="1" thickBot="1" x14ac:dyDescent="0.3">
      <c r="A27" s="41"/>
      <c r="B27" s="41"/>
      <c r="C27" s="41"/>
      <c r="D27" s="41"/>
      <c r="E27" s="41"/>
      <c r="F27" s="41"/>
      <c r="G27" s="41"/>
      <c r="H27" s="41"/>
      <c r="I27" s="43"/>
      <c r="J27" s="41"/>
      <c r="K27" s="41"/>
      <c r="L27" s="41"/>
      <c r="M27" s="41"/>
      <c r="N27" s="41"/>
      <c r="O27" s="41"/>
      <c r="P27" s="41"/>
      <c r="Q27" s="41"/>
      <c r="R27" s="1" t="s">
        <v>155</v>
      </c>
      <c r="S27" s="1" t="s">
        <v>154</v>
      </c>
      <c r="T27" s="41"/>
      <c r="U27" s="45"/>
      <c r="V27" s="41"/>
      <c r="W27" s="41"/>
    </row>
    <row r="28" spans="1:23" ht="12.75" customHeight="1" thickBot="1" x14ac:dyDescent="0.3">
      <c r="A28" s="42"/>
      <c r="B28" s="42"/>
      <c r="C28" s="42"/>
      <c r="D28" s="42"/>
      <c r="E28" s="42"/>
      <c r="F28" s="42"/>
      <c r="G28" s="42"/>
      <c r="H28" s="42"/>
      <c r="I28" s="44"/>
      <c r="J28" s="42"/>
      <c r="K28" s="42"/>
      <c r="L28" s="42"/>
      <c r="M28" s="42"/>
      <c r="N28" s="42"/>
      <c r="O28" s="42"/>
      <c r="P28" s="42"/>
      <c r="Q28" s="42"/>
      <c r="R28" s="1" t="s">
        <v>153</v>
      </c>
      <c r="S28" s="1" t="s">
        <v>152</v>
      </c>
      <c r="T28" s="42"/>
      <c r="U28" s="46"/>
      <c r="V28" s="42"/>
      <c r="W28" s="42"/>
    </row>
    <row r="29" spans="1:23" ht="12.75" customHeight="1" thickBot="1" x14ac:dyDescent="0.3">
      <c r="A29" s="47"/>
      <c r="B29" s="47" t="s">
        <v>16</v>
      </c>
      <c r="C29" s="47">
        <v>409</v>
      </c>
      <c r="D29" s="47" t="s">
        <v>33</v>
      </c>
      <c r="E29" s="47" t="s">
        <v>32</v>
      </c>
      <c r="F29" s="47" t="s">
        <v>151</v>
      </c>
      <c r="G29" s="47" t="s">
        <v>95</v>
      </c>
      <c r="H29" s="47"/>
      <c r="I29" s="48" t="s">
        <v>150</v>
      </c>
      <c r="J29" s="47" t="s">
        <v>29</v>
      </c>
      <c r="K29" s="47" t="s">
        <v>46</v>
      </c>
      <c r="L29" s="47"/>
      <c r="M29" s="47">
        <v>0</v>
      </c>
      <c r="N29" s="47" t="s">
        <v>149</v>
      </c>
      <c r="O29" s="47" t="s">
        <v>32</v>
      </c>
      <c r="P29" s="47" t="s">
        <v>148</v>
      </c>
      <c r="Q29" s="47" t="s">
        <v>24</v>
      </c>
      <c r="R29" s="1" t="s">
        <v>147</v>
      </c>
      <c r="S29" s="1" t="s">
        <v>146</v>
      </c>
      <c r="T29" s="47" t="s">
        <v>145</v>
      </c>
      <c r="U29" s="49">
        <v>0</v>
      </c>
      <c r="V29" s="47">
        <v>-268</v>
      </c>
      <c r="W29" s="47"/>
    </row>
    <row r="30" spans="1:23" ht="12.75" customHeight="1" thickBot="1" x14ac:dyDescent="0.3">
      <c r="A30" s="41"/>
      <c r="B30" s="41"/>
      <c r="C30" s="41"/>
      <c r="D30" s="41"/>
      <c r="E30" s="41"/>
      <c r="F30" s="41"/>
      <c r="G30" s="41"/>
      <c r="H30" s="41"/>
      <c r="I30" s="43"/>
      <c r="J30" s="41"/>
      <c r="K30" s="41"/>
      <c r="L30" s="41"/>
      <c r="M30" s="41"/>
      <c r="N30" s="42"/>
      <c r="O30" s="42"/>
      <c r="P30" s="42"/>
      <c r="Q30" s="42"/>
      <c r="R30" s="1" t="s">
        <v>144</v>
      </c>
      <c r="S30" s="1" t="s">
        <v>141</v>
      </c>
      <c r="T30" s="41"/>
      <c r="U30" s="45"/>
      <c r="V30" s="41"/>
      <c r="W30" s="41"/>
    </row>
    <row r="31" spans="1:23" ht="12.75" customHeight="1" thickBot="1" x14ac:dyDescent="0.3">
      <c r="A31" s="42"/>
      <c r="B31" s="42"/>
      <c r="C31" s="42"/>
      <c r="D31" s="42"/>
      <c r="E31" s="42"/>
      <c r="F31" s="42"/>
      <c r="G31" s="42"/>
      <c r="H31" s="42"/>
      <c r="I31" s="44"/>
      <c r="J31" s="42"/>
      <c r="K31" s="42"/>
      <c r="L31" s="42"/>
      <c r="M31" s="42"/>
      <c r="N31" s="1" t="s">
        <v>143</v>
      </c>
      <c r="O31" s="1" t="s">
        <v>32</v>
      </c>
      <c r="P31" s="1" t="s">
        <v>141</v>
      </c>
      <c r="Q31" s="1" t="s">
        <v>24</v>
      </c>
      <c r="R31" s="1" t="s">
        <v>142</v>
      </c>
      <c r="S31" s="1" t="s">
        <v>141</v>
      </c>
      <c r="T31" s="42"/>
      <c r="U31" s="46"/>
      <c r="V31" s="42"/>
      <c r="W31" s="42"/>
    </row>
    <row r="32" spans="1:23" ht="12.75" customHeight="1" thickBot="1" x14ac:dyDescent="0.3">
      <c r="A32" s="47"/>
      <c r="B32" s="47" t="s">
        <v>8</v>
      </c>
      <c r="C32" s="47">
        <v>421</v>
      </c>
      <c r="D32" s="47" t="s">
        <v>127</v>
      </c>
      <c r="E32" s="47" t="s">
        <v>14</v>
      </c>
      <c r="F32" s="47" t="s">
        <v>54</v>
      </c>
      <c r="G32" s="47" t="s">
        <v>4</v>
      </c>
      <c r="H32" s="47"/>
      <c r="I32" s="48" t="s">
        <v>136</v>
      </c>
      <c r="J32" s="47" t="s">
        <v>11</v>
      </c>
      <c r="K32" s="47" t="s">
        <v>1</v>
      </c>
      <c r="L32" s="47"/>
      <c r="M32" s="47">
        <v>0</v>
      </c>
      <c r="N32" s="1" t="s">
        <v>135</v>
      </c>
      <c r="O32" s="1" t="s">
        <v>66</v>
      </c>
      <c r="P32" s="1" t="s">
        <v>0</v>
      </c>
      <c r="Q32" s="1" t="s">
        <v>24</v>
      </c>
      <c r="R32" s="1" t="s">
        <v>134</v>
      </c>
      <c r="S32" s="1" t="s">
        <v>37</v>
      </c>
      <c r="T32" s="47" t="s">
        <v>0</v>
      </c>
      <c r="U32" s="49">
        <v>0</v>
      </c>
      <c r="V32" s="47">
        <v>157</v>
      </c>
      <c r="W32" s="47"/>
    </row>
    <row r="33" spans="1:23" ht="12.75" customHeight="1" thickBot="1" x14ac:dyDescent="0.3">
      <c r="A33" s="42"/>
      <c r="B33" s="42"/>
      <c r="C33" s="42"/>
      <c r="D33" s="42"/>
      <c r="E33" s="42"/>
      <c r="F33" s="42"/>
      <c r="G33" s="42"/>
      <c r="H33" s="42"/>
      <c r="I33" s="44"/>
      <c r="J33" s="42"/>
      <c r="K33" s="42"/>
      <c r="L33" s="42"/>
      <c r="M33" s="42"/>
      <c r="N33" s="1" t="s">
        <v>133</v>
      </c>
      <c r="O33" s="1" t="s">
        <v>66</v>
      </c>
      <c r="P33" s="1" t="s">
        <v>0</v>
      </c>
      <c r="Q33" s="1" t="s">
        <v>24</v>
      </c>
      <c r="R33" s="1" t="s">
        <v>132</v>
      </c>
      <c r="S33" s="1" t="s">
        <v>123</v>
      </c>
      <c r="T33" s="42"/>
      <c r="U33" s="46"/>
      <c r="V33" s="42"/>
      <c r="W33" s="42"/>
    </row>
    <row r="34" spans="1:23" ht="12.75" customHeight="1" thickBot="1" x14ac:dyDescent="0.3">
      <c r="A34" s="47"/>
      <c r="B34" s="47" t="s">
        <v>8</v>
      </c>
      <c r="C34" s="47">
        <v>422</v>
      </c>
      <c r="D34" s="47" t="s">
        <v>127</v>
      </c>
      <c r="E34" s="47" t="s">
        <v>14</v>
      </c>
      <c r="F34" s="47" t="s">
        <v>54</v>
      </c>
      <c r="G34" s="47" t="s">
        <v>4</v>
      </c>
      <c r="H34" s="47"/>
      <c r="I34" s="48" t="s">
        <v>131</v>
      </c>
      <c r="J34" s="47" t="s">
        <v>11</v>
      </c>
      <c r="K34" s="47" t="s">
        <v>1</v>
      </c>
      <c r="L34" s="47"/>
      <c r="M34" s="47">
        <v>0</v>
      </c>
      <c r="N34" s="47" t="s">
        <v>130</v>
      </c>
      <c r="O34" s="47" t="s">
        <v>66</v>
      </c>
      <c r="P34" s="47" t="s">
        <v>0</v>
      </c>
      <c r="Q34" s="47" t="s">
        <v>24</v>
      </c>
      <c r="R34" s="1" t="s">
        <v>129</v>
      </c>
      <c r="S34" s="1" t="s">
        <v>123</v>
      </c>
      <c r="T34" s="47" t="s">
        <v>0</v>
      </c>
      <c r="U34" s="49">
        <v>0</v>
      </c>
      <c r="V34" s="47">
        <v>157</v>
      </c>
      <c r="W34" s="47"/>
    </row>
    <row r="35" spans="1:23" ht="12.75" customHeight="1" thickBot="1" x14ac:dyDescent="0.3">
      <c r="A35" s="42"/>
      <c r="B35" s="42"/>
      <c r="C35" s="42"/>
      <c r="D35" s="42"/>
      <c r="E35" s="42"/>
      <c r="F35" s="42"/>
      <c r="G35" s="42"/>
      <c r="H35" s="42"/>
      <c r="I35" s="44"/>
      <c r="J35" s="42"/>
      <c r="K35" s="42"/>
      <c r="L35" s="42"/>
      <c r="M35" s="42"/>
      <c r="N35" s="42"/>
      <c r="O35" s="42"/>
      <c r="P35" s="42"/>
      <c r="Q35" s="42"/>
      <c r="R35" s="1" t="s">
        <v>128</v>
      </c>
      <c r="S35" s="1" t="s">
        <v>22</v>
      </c>
      <c r="T35" s="42"/>
      <c r="U35" s="46"/>
      <c r="V35" s="42"/>
      <c r="W35" s="42"/>
    </row>
    <row r="36" spans="1:23" ht="12.75" customHeight="1" thickBot="1" x14ac:dyDescent="0.3">
      <c r="A36" s="47"/>
      <c r="B36" s="47" t="s">
        <v>8</v>
      </c>
      <c r="C36" s="47">
        <v>423</v>
      </c>
      <c r="D36" s="47" t="s">
        <v>127</v>
      </c>
      <c r="E36" s="47" t="s">
        <v>14</v>
      </c>
      <c r="F36" s="47" t="s">
        <v>54</v>
      </c>
      <c r="G36" s="47" t="s">
        <v>4</v>
      </c>
      <c r="H36" s="47"/>
      <c r="I36" s="48" t="s">
        <v>126</v>
      </c>
      <c r="J36" s="47" t="s">
        <v>11</v>
      </c>
      <c r="K36" s="47" t="s">
        <v>1</v>
      </c>
      <c r="L36" s="47"/>
      <c r="M36" s="47">
        <v>0</v>
      </c>
      <c r="N36" s="47" t="s">
        <v>125</v>
      </c>
      <c r="O36" s="47" t="s">
        <v>66</v>
      </c>
      <c r="P36" s="47" t="s">
        <v>0</v>
      </c>
      <c r="Q36" s="47" t="s">
        <v>24</v>
      </c>
      <c r="R36" s="1" t="s">
        <v>124</v>
      </c>
      <c r="S36" s="1" t="s">
        <v>123</v>
      </c>
      <c r="T36" s="47" t="s">
        <v>0</v>
      </c>
      <c r="U36" s="49">
        <v>0</v>
      </c>
      <c r="V36" s="47">
        <v>157</v>
      </c>
      <c r="W36" s="47"/>
    </row>
    <row r="37" spans="1:23" ht="12.75" customHeight="1" thickBot="1" x14ac:dyDescent="0.3">
      <c r="A37" s="42"/>
      <c r="B37" s="42"/>
      <c r="C37" s="42"/>
      <c r="D37" s="42"/>
      <c r="E37" s="42"/>
      <c r="F37" s="42"/>
      <c r="G37" s="42"/>
      <c r="H37" s="42"/>
      <c r="I37" s="44"/>
      <c r="J37" s="42"/>
      <c r="K37" s="42"/>
      <c r="L37" s="42"/>
      <c r="M37" s="42"/>
      <c r="N37" s="42"/>
      <c r="O37" s="42"/>
      <c r="P37" s="42"/>
      <c r="Q37" s="42"/>
      <c r="R37" s="1" t="s">
        <v>122</v>
      </c>
      <c r="S37" s="1" t="s">
        <v>22</v>
      </c>
      <c r="T37" s="42"/>
      <c r="U37" s="46"/>
      <c r="V37" s="42"/>
      <c r="W37" s="42"/>
    </row>
    <row r="38" spans="1:23" ht="12.75" customHeight="1" thickBot="1" x14ac:dyDescent="0.3">
      <c r="A38" s="47"/>
      <c r="B38" s="47" t="s">
        <v>8</v>
      </c>
      <c r="C38" s="47">
        <v>425</v>
      </c>
      <c r="D38" s="47" t="s">
        <v>120</v>
      </c>
      <c r="E38" s="47" t="s">
        <v>114</v>
      </c>
      <c r="F38" s="47" t="s">
        <v>54</v>
      </c>
      <c r="G38" s="47" t="s">
        <v>4</v>
      </c>
      <c r="H38" s="47"/>
      <c r="I38" s="48" t="s">
        <v>119</v>
      </c>
      <c r="J38" s="47" t="s">
        <v>118</v>
      </c>
      <c r="K38" s="47" t="s">
        <v>1</v>
      </c>
      <c r="L38" s="47"/>
      <c r="M38" s="47">
        <v>0</v>
      </c>
      <c r="N38" s="1" t="s">
        <v>117</v>
      </c>
      <c r="O38" s="1" t="s">
        <v>114</v>
      </c>
      <c r="P38" s="1" t="s">
        <v>0</v>
      </c>
      <c r="Q38" s="1" t="s">
        <v>24</v>
      </c>
      <c r="R38" s="1" t="s">
        <v>116</v>
      </c>
      <c r="S38" s="1" t="s">
        <v>112</v>
      </c>
      <c r="T38" s="47" t="s">
        <v>0</v>
      </c>
      <c r="U38" s="49">
        <v>0</v>
      </c>
      <c r="V38" s="47">
        <v>157</v>
      </c>
      <c r="W38" s="47"/>
    </row>
    <row r="39" spans="1:23" ht="12.75" customHeight="1" thickBot="1" x14ac:dyDescent="0.3">
      <c r="A39" s="42"/>
      <c r="B39" s="42"/>
      <c r="C39" s="42"/>
      <c r="D39" s="42"/>
      <c r="E39" s="42"/>
      <c r="F39" s="42"/>
      <c r="G39" s="42"/>
      <c r="H39" s="42"/>
      <c r="I39" s="44"/>
      <c r="J39" s="42"/>
      <c r="K39" s="42"/>
      <c r="L39" s="42"/>
      <c r="M39" s="42"/>
      <c r="N39" s="1" t="s">
        <v>115</v>
      </c>
      <c r="O39" s="1" t="s">
        <v>114</v>
      </c>
      <c r="P39" s="1" t="s">
        <v>0</v>
      </c>
      <c r="Q39" s="1" t="s">
        <v>24</v>
      </c>
      <c r="R39" s="1" t="s">
        <v>113</v>
      </c>
      <c r="S39" s="1" t="s">
        <v>112</v>
      </c>
      <c r="T39" s="42"/>
      <c r="U39" s="46"/>
      <c r="V39" s="42"/>
      <c r="W39" s="42"/>
    </row>
    <row r="40" spans="1:23" ht="12.75" customHeight="1" thickBot="1" x14ac:dyDescent="0.3">
      <c r="A40" s="47"/>
      <c r="B40" s="47" t="s">
        <v>8</v>
      </c>
      <c r="C40" s="47">
        <v>426</v>
      </c>
      <c r="D40" s="47" t="s">
        <v>111</v>
      </c>
      <c r="E40" s="47" t="s">
        <v>98</v>
      </c>
      <c r="F40" s="47" t="s">
        <v>54</v>
      </c>
      <c r="G40" s="47" t="s">
        <v>4</v>
      </c>
      <c r="H40" s="47"/>
      <c r="I40" s="48" t="s">
        <v>110</v>
      </c>
      <c r="J40" s="47" t="s">
        <v>109</v>
      </c>
      <c r="K40" s="47" t="s">
        <v>1</v>
      </c>
      <c r="L40" s="47"/>
      <c r="M40" s="47">
        <v>0</v>
      </c>
      <c r="N40" s="1" t="s">
        <v>108</v>
      </c>
      <c r="O40" s="1" t="s">
        <v>98</v>
      </c>
      <c r="P40" s="1" t="s">
        <v>100</v>
      </c>
      <c r="Q40" s="1" t="s">
        <v>24</v>
      </c>
      <c r="R40" s="1" t="s">
        <v>107</v>
      </c>
      <c r="S40" s="1" t="s">
        <v>106</v>
      </c>
      <c r="T40" s="47" t="s">
        <v>100</v>
      </c>
      <c r="U40" s="49">
        <v>0</v>
      </c>
      <c r="V40" s="47">
        <v>237</v>
      </c>
      <c r="W40" s="47"/>
    </row>
    <row r="41" spans="1:23" ht="12.75" customHeight="1" thickBot="1" x14ac:dyDescent="0.3">
      <c r="A41" s="41"/>
      <c r="B41" s="41"/>
      <c r="C41" s="41"/>
      <c r="D41" s="41"/>
      <c r="E41" s="41"/>
      <c r="F41" s="41"/>
      <c r="G41" s="41"/>
      <c r="H41" s="41"/>
      <c r="I41" s="43"/>
      <c r="J41" s="41"/>
      <c r="K41" s="41"/>
      <c r="L41" s="41"/>
      <c r="M41" s="41"/>
      <c r="N41" s="1" t="s">
        <v>105</v>
      </c>
      <c r="O41" s="1" t="s">
        <v>98</v>
      </c>
      <c r="P41" s="1" t="s">
        <v>100</v>
      </c>
      <c r="Q41" s="1" t="s">
        <v>24</v>
      </c>
      <c r="R41" s="1"/>
      <c r="S41" s="1"/>
      <c r="T41" s="41"/>
      <c r="U41" s="45"/>
      <c r="V41" s="41"/>
      <c r="W41" s="41"/>
    </row>
    <row r="42" spans="1:23" ht="12.75" customHeight="1" thickBot="1" x14ac:dyDescent="0.3">
      <c r="A42" s="41"/>
      <c r="B42" s="41"/>
      <c r="C42" s="41"/>
      <c r="D42" s="41"/>
      <c r="E42" s="41"/>
      <c r="F42" s="41"/>
      <c r="G42" s="41"/>
      <c r="H42" s="41"/>
      <c r="I42" s="43"/>
      <c r="J42" s="41"/>
      <c r="K42" s="41"/>
      <c r="L42" s="41"/>
      <c r="M42" s="41"/>
      <c r="N42" s="1" t="s">
        <v>104</v>
      </c>
      <c r="O42" s="1" t="s">
        <v>98</v>
      </c>
      <c r="P42" s="1" t="s">
        <v>100</v>
      </c>
      <c r="Q42" s="1" t="s">
        <v>24</v>
      </c>
      <c r="R42" s="1"/>
      <c r="S42" s="1"/>
      <c r="T42" s="41"/>
      <c r="U42" s="45"/>
      <c r="V42" s="41"/>
      <c r="W42" s="41"/>
    </row>
    <row r="43" spans="1:23" ht="12.75" customHeight="1" thickBot="1" x14ac:dyDescent="0.3">
      <c r="A43" s="41"/>
      <c r="B43" s="41"/>
      <c r="C43" s="41"/>
      <c r="D43" s="41"/>
      <c r="E43" s="41"/>
      <c r="F43" s="41"/>
      <c r="G43" s="41"/>
      <c r="H43" s="41"/>
      <c r="I43" s="43"/>
      <c r="J43" s="41"/>
      <c r="K43" s="41"/>
      <c r="L43" s="41"/>
      <c r="M43" s="41"/>
      <c r="N43" s="1" t="s">
        <v>103</v>
      </c>
      <c r="O43" s="1" t="s">
        <v>98</v>
      </c>
      <c r="P43" s="1" t="s">
        <v>100</v>
      </c>
      <c r="Q43" s="1" t="s">
        <v>24</v>
      </c>
      <c r="R43" s="1"/>
      <c r="S43" s="1"/>
      <c r="T43" s="41"/>
      <c r="U43" s="45"/>
      <c r="V43" s="41"/>
      <c r="W43" s="41"/>
    </row>
    <row r="44" spans="1:23" ht="12.75" customHeight="1" thickBot="1" x14ac:dyDescent="0.3">
      <c r="A44" s="41"/>
      <c r="B44" s="41"/>
      <c r="C44" s="41"/>
      <c r="D44" s="41"/>
      <c r="E44" s="41"/>
      <c r="F44" s="41"/>
      <c r="G44" s="41"/>
      <c r="H44" s="41"/>
      <c r="I44" s="43"/>
      <c r="J44" s="41"/>
      <c r="K44" s="41"/>
      <c r="L44" s="41"/>
      <c r="M44" s="41"/>
      <c r="N44" s="1" t="s">
        <v>102</v>
      </c>
      <c r="O44" s="1" t="s">
        <v>98</v>
      </c>
      <c r="P44" s="1" t="s">
        <v>100</v>
      </c>
      <c r="Q44" s="1" t="s">
        <v>24</v>
      </c>
      <c r="R44" s="1"/>
      <c r="S44" s="1"/>
      <c r="T44" s="41"/>
      <c r="U44" s="45"/>
      <c r="V44" s="41"/>
      <c r="W44" s="41"/>
    </row>
    <row r="45" spans="1:23" ht="12.75" customHeight="1" thickBot="1" x14ac:dyDescent="0.3">
      <c r="A45" s="41"/>
      <c r="B45" s="41"/>
      <c r="C45" s="41"/>
      <c r="D45" s="41"/>
      <c r="E45" s="41"/>
      <c r="F45" s="41"/>
      <c r="G45" s="41"/>
      <c r="H45" s="41"/>
      <c r="I45" s="43"/>
      <c r="J45" s="41"/>
      <c r="K45" s="41"/>
      <c r="L45" s="41"/>
      <c r="M45" s="41"/>
      <c r="N45" s="1" t="s">
        <v>101</v>
      </c>
      <c r="O45" s="1" t="s">
        <v>98</v>
      </c>
      <c r="P45" s="1" t="s">
        <v>100</v>
      </c>
      <c r="Q45" s="1" t="s">
        <v>24</v>
      </c>
      <c r="R45" s="1"/>
      <c r="S45" s="1"/>
      <c r="T45" s="41"/>
      <c r="U45" s="45"/>
      <c r="V45" s="41"/>
      <c r="W45" s="41"/>
    </row>
    <row r="46" spans="1:23" ht="12.75" customHeight="1" thickBot="1" x14ac:dyDescent="0.3">
      <c r="A46" s="42"/>
      <c r="B46" s="42"/>
      <c r="C46" s="42"/>
      <c r="D46" s="42"/>
      <c r="E46" s="42"/>
      <c r="F46" s="42"/>
      <c r="G46" s="42"/>
      <c r="H46" s="42"/>
      <c r="I46" s="44"/>
      <c r="J46" s="42"/>
      <c r="K46" s="42"/>
      <c r="L46" s="42"/>
      <c r="M46" s="42"/>
      <c r="N46" s="1" t="s">
        <v>99</v>
      </c>
      <c r="O46" s="1" t="s">
        <v>98</v>
      </c>
      <c r="P46" s="1" t="s">
        <v>97</v>
      </c>
      <c r="Q46" s="1" t="s">
        <v>24</v>
      </c>
      <c r="R46" s="1"/>
      <c r="S46" s="1"/>
      <c r="T46" s="42"/>
      <c r="U46" s="46"/>
      <c r="V46" s="42"/>
      <c r="W46" s="42"/>
    </row>
    <row r="47" spans="1:23" ht="12.75" customHeight="1" thickBot="1" x14ac:dyDescent="0.3">
      <c r="A47" s="47"/>
      <c r="B47" s="47" t="s">
        <v>8</v>
      </c>
      <c r="C47" s="47">
        <v>427</v>
      </c>
      <c r="D47" s="47" t="s">
        <v>96</v>
      </c>
      <c r="E47" s="47" t="s">
        <v>88</v>
      </c>
      <c r="F47" s="47" t="s">
        <v>54</v>
      </c>
      <c r="G47" s="47" t="s">
        <v>95</v>
      </c>
      <c r="H47" s="47"/>
      <c r="I47" s="48" t="s">
        <v>94</v>
      </c>
      <c r="J47" s="47" t="s">
        <v>93</v>
      </c>
      <c r="K47" s="47" t="s">
        <v>1</v>
      </c>
      <c r="L47" s="47"/>
      <c r="M47" s="47">
        <v>0</v>
      </c>
      <c r="N47" s="1" t="s">
        <v>92</v>
      </c>
      <c r="O47" s="1" t="s">
        <v>88</v>
      </c>
      <c r="P47" s="1" t="s">
        <v>87</v>
      </c>
      <c r="Q47" s="1" t="s">
        <v>24</v>
      </c>
      <c r="R47" s="1"/>
      <c r="S47" s="1"/>
      <c r="T47" s="47" t="s">
        <v>87</v>
      </c>
      <c r="U47" s="49">
        <v>0</v>
      </c>
      <c r="V47" s="47">
        <v>-87</v>
      </c>
      <c r="W47" s="47"/>
    </row>
    <row r="48" spans="1:23" ht="12.75" customHeight="1" thickBot="1" x14ac:dyDescent="0.3">
      <c r="A48" s="41"/>
      <c r="B48" s="41"/>
      <c r="C48" s="41"/>
      <c r="D48" s="41"/>
      <c r="E48" s="41"/>
      <c r="F48" s="41"/>
      <c r="G48" s="41"/>
      <c r="H48" s="41"/>
      <c r="I48" s="43"/>
      <c r="J48" s="41"/>
      <c r="K48" s="41"/>
      <c r="L48" s="41"/>
      <c r="M48" s="41"/>
      <c r="N48" s="1" t="s">
        <v>91</v>
      </c>
      <c r="O48" s="1" t="s">
        <v>88</v>
      </c>
      <c r="P48" s="1" t="s">
        <v>90</v>
      </c>
      <c r="Q48" s="1" t="s">
        <v>24</v>
      </c>
      <c r="R48" s="1"/>
      <c r="S48" s="1"/>
      <c r="T48" s="41"/>
      <c r="U48" s="45"/>
      <c r="V48" s="41"/>
      <c r="W48" s="41"/>
    </row>
    <row r="49" spans="1:23" ht="12.75" customHeight="1" thickBot="1" x14ac:dyDescent="0.3">
      <c r="A49" s="42"/>
      <c r="B49" s="42"/>
      <c r="C49" s="42"/>
      <c r="D49" s="42"/>
      <c r="E49" s="42"/>
      <c r="F49" s="42"/>
      <c r="G49" s="42"/>
      <c r="H49" s="42"/>
      <c r="I49" s="44"/>
      <c r="J49" s="42"/>
      <c r="K49" s="42"/>
      <c r="L49" s="42"/>
      <c r="M49" s="42"/>
      <c r="N49" s="1" t="s">
        <v>89</v>
      </c>
      <c r="O49" s="1" t="s">
        <v>88</v>
      </c>
      <c r="P49" s="1" t="s">
        <v>87</v>
      </c>
      <c r="Q49" s="1" t="s">
        <v>24</v>
      </c>
      <c r="R49" s="1"/>
      <c r="S49" s="1"/>
      <c r="T49" s="42"/>
      <c r="U49" s="46"/>
      <c r="V49" s="42"/>
      <c r="W49" s="42"/>
    </row>
    <row r="50" spans="1:23" ht="12.75" customHeight="1" thickBot="1" x14ac:dyDescent="0.3">
      <c r="A50" s="47"/>
      <c r="B50" s="47" t="s">
        <v>8</v>
      </c>
      <c r="C50" s="47">
        <v>428</v>
      </c>
      <c r="D50" s="47" t="s">
        <v>86</v>
      </c>
      <c r="E50" s="47" t="s">
        <v>81</v>
      </c>
      <c r="F50" s="47" t="s">
        <v>54</v>
      </c>
      <c r="G50" s="47" t="s">
        <v>4</v>
      </c>
      <c r="H50" s="47"/>
      <c r="I50" s="48" t="s">
        <v>85</v>
      </c>
      <c r="J50" s="47" t="s">
        <v>79</v>
      </c>
      <c r="K50" s="47" t="s">
        <v>1</v>
      </c>
      <c r="L50" s="47"/>
      <c r="M50" s="47">
        <v>0</v>
      </c>
      <c r="N50" s="47" t="s">
        <v>84</v>
      </c>
      <c r="O50" s="47" t="s">
        <v>77</v>
      </c>
      <c r="P50" s="47" t="s">
        <v>65</v>
      </c>
      <c r="Q50" s="47" t="s">
        <v>24</v>
      </c>
      <c r="R50" s="1" t="s">
        <v>83</v>
      </c>
      <c r="S50" s="1" t="s">
        <v>34</v>
      </c>
      <c r="T50" s="47" t="s">
        <v>0</v>
      </c>
      <c r="U50" s="49">
        <v>0</v>
      </c>
      <c r="V50" s="47">
        <v>157</v>
      </c>
      <c r="W50" s="47"/>
    </row>
    <row r="51" spans="1:23" ht="12.75" customHeight="1" thickBot="1" x14ac:dyDescent="0.3">
      <c r="A51" s="42"/>
      <c r="B51" s="42"/>
      <c r="C51" s="42"/>
      <c r="D51" s="42"/>
      <c r="E51" s="42"/>
      <c r="F51" s="42"/>
      <c r="G51" s="42"/>
      <c r="H51" s="42"/>
      <c r="I51" s="44"/>
      <c r="J51" s="42"/>
      <c r="K51" s="42"/>
      <c r="L51" s="42"/>
      <c r="M51" s="42"/>
      <c r="N51" s="42"/>
      <c r="O51" s="42"/>
      <c r="P51" s="42"/>
      <c r="Q51" s="42"/>
      <c r="R51" s="1" t="s">
        <v>82</v>
      </c>
      <c r="S51" s="1" t="s">
        <v>22</v>
      </c>
      <c r="T51" s="42"/>
      <c r="U51" s="46"/>
      <c r="V51" s="42"/>
      <c r="W51" s="42"/>
    </row>
    <row r="52" spans="1:23" ht="12.75" customHeight="1" thickBot="1" x14ac:dyDescent="0.3">
      <c r="A52" s="47"/>
      <c r="B52" s="47" t="s">
        <v>8</v>
      </c>
      <c r="C52" s="47">
        <v>429</v>
      </c>
      <c r="D52" s="47" t="s">
        <v>69</v>
      </c>
      <c r="E52" s="47" t="s">
        <v>81</v>
      </c>
      <c r="F52" s="47" t="s">
        <v>54</v>
      </c>
      <c r="G52" s="47" t="s">
        <v>4</v>
      </c>
      <c r="H52" s="47"/>
      <c r="I52" s="48" t="s">
        <v>80</v>
      </c>
      <c r="J52" s="47" t="s">
        <v>79</v>
      </c>
      <c r="K52" s="47" t="s">
        <v>1</v>
      </c>
      <c r="L52" s="47"/>
      <c r="M52" s="47">
        <v>0</v>
      </c>
      <c r="N52" s="47" t="s">
        <v>78</v>
      </c>
      <c r="O52" s="47" t="s">
        <v>77</v>
      </c>
      <c r="P52" s="47" t="s">
        <v>65</v>
      </c>
      <c r="Q52" s="47" t="s">
        <v>24</v>
      </c>
      <c r="R52" s="1" t="s">
        <v>76</v>
      </c>
      <c r="S52" s="1" t="s">
        <v>34</v>
      </c>
      <c r="T52" s="47" t="s">
        <v>0</v>
      </c>
      <c r="U52" s="49">
        <v>0</v>
      </c>
      <c r="V52" s="47">
        <v>157</v>
      </c>
      <c r="W52" s="47"/>
    </row>
    <row r="53" spans="1:23" ht="12.75" customHeight="1" thickBot="1" x14ac:dyDescent="0.3">
      <c r="A53" s="42"/>
      <c r="B53" s="42"/>
      <c r="C53" s="42"/>
      <c r="D53" s="42"/>
      <c r="E53" s="42"/>
      <c r="F53" s="42"/>
      <c r="G53" s="42"/>
      <c r="H53" s="42"/>
      <c r="I53" s="44"/>
      <c r="J53" s="42"/>
      <c r="K53" s="42"/>
      <c r="L53" s="42"/>
      <c r="M53" s="42"/>
      <c r="N53" s="42"/>
      <c r="O53" s="42"/>
      <c r="P53" s="42"/>
      <c r="Q53" s="42"/>
      <c r="R53" s="1" t="s">
        <v>75</v>
      </c>
      <c r="S53" s="1" t="s">
        <v>22</v>
      </c>
      <c r="T53" s="42"/>
      <c r="U53" s="46"/>
      <c r="V53" s="42"/>
      <c r="W53" s="42"/>
    </row>
    <row r="54" spans="1:23" ht="12.75" customHeight="1" thickBot="1" x14ac:dyDescent="0.3">
      <c r="A54" s="47"/>
      <c r="B54" s="47" t="s">
        <v>8</v>
      </c>
      <c r="C54" s="47">
        <v>430</v>
      </c>
      <c r="D54" s="47" t="s">
        <v>69</v>
      </c>
      <c r="E54" s="47" t="s">
        <v>14</v>
      </c>
      <c r="F54" s="47" t="s">
        <v>54</v>
      </c>
      <c r="G54" s="47" t="s">
        <v>4</v>
      </c>
      <c r="H54" s="47"/>
      <c r="I54" s="48" t="s">
        <v>74</v>
      </c>
      <c r="J54" s="47" t="s">
        <v>11</v>
      </c>
      <c r="K54" s="47" t="s">
        <v>1</v>
      </c>
      <c r="L54" s="47"/>
      <c r="M54" s="47">
        <v>0</v>
      </c>
      <c r="N54" s="47" t="s">
        <v>73</v>
      </c>
      <c r="O54" s="47" t="s">
        <v>66</v>
      </c>
      <c r="P54" s="47" t="s">
        <v>65</v>
      </c>
      <c r="Q54" s="47" t="s">
        <v>24</v>
      </c>
      <c r="R54" s="1" t="s">
        <v>72</v>
      </c>
      <c r="S54" s="1" t="s">
        <v>63</v>
      </c>
      <c r="T54" s="47" t="s">
        <v>0</v>
      </c>
      <c r="U54" s="49">
        <v>0</v>
      </c>
      <c r="V54" s="47">
        <v>157</v>
      </c>
      <c r="W54" s="47"/>
    </row>
    <row r="55" spans="1:23" ht="12.75" customHeight="1" thickBot="1" x14ac:dyDescent="0.3">
      <c r="A55" s="41"/>
      <c r="B55" s="41"/>
      <c r="C55" s="41"/>
      <c r="D55" s="41"/>
      <c r="E55" s="41"/>
      <c r="F55" s="41"/>
      <c r="G55" s="41"/>
      <c r="H55" s="41"/>
      <c r="I55" s="43"/>
      <c r="J55" s="41"/>
      <c r="K55" s="41"/>
      <c r="L55" s="41"/>
      <c r="M55" s="41"/>
      <c r="N55" s="41"/>
      <c r="O55" s="41"/>
      <c r="P55" s="41"/>
      <c r="Q55" s="41"/>
      <c r="R55" s="1" t="s">
        <v>71</v>
      </c>
      <c r="S55" s="1" t="s">
        <v>63</v>
      </c>
      <c r="T55" s="41"/>
      <c r="U55" s="45"/>
      <c r="V55" s="41"/>
      <c r="W55" s="41"/>
    </row>
    <row r="56" spans="1:23" ht="12.75" customHeight="1" thickBot="1" x14ac:dyDescent="0.3">
      <c r="A56" s="42"/>
      <c r="B56" s="42"/>
      <c r="C56" s="42"/>
      <c r="D56" s="42"/>
      <c r="E56" s="42"/>
      <c r="F56" s="42"/>
      <c r="G56" s="42"/>
      <c r="H56" s="42"/>
      <c r="I56" s="44"/>
      <c r="J56" s="42"/>
      <c r="K56" s="42"/>
      <c r="L56" s="42"/>
      <c r="M56" s="42"/>
      <c r="N56" s="42"/>
      <c r="O56" s="42"/>
      <c r="P56" s="42"/>
      <c r="Q56" s="42"/>
      <c r="R56" s="1" t="s">
        <v>70</v>
      </c>
      <c r="S56" s="1" t="s">
        <v>22</v>
      </c>
      <c r="T56" s="42"/>
      <c r="U56" s="46"/>
      <c r="V56" s="42"/>
      <c r="W56" s="42"/>
    </row>
    <row r="57" spans="1:23" ht="12.75" customHeight="1" thickBot="1" x14ac:dyDescent="0.3">
      <c r="A57" s="47"/>
      <c r="B57" s="47" t="s">
        <v>8</v>
      </c>
      <c r="C57" s="47">
        <v>431</v>
      </c>
      <c r="D57" s="47" t="s">
        <v>69</v>
      </c>
      <c r="E57" s="47" t="s">
        <v>14</v>
      </c>
      <c r="F57" s="47" t="s">
        <v>54</v>
      </c>
      <c r="G57" s="47" t="s">
        <v>4</v>
      </c>
      <c r="H57" s="47"/>
      <c r="I57" s="48" t="s">
        <v>68</v>
      </c>
      <c r="J57" s="47" t="s">
        <v>11</v>
      </c>
      <c r="K57" s="47" t="s">
        <v>1</v>
      </c>
      <c r="L57" s="47"/>
      <c r="M57" s="47">
        <v>0</v>
      </c>
      <c r="N57" s="47" t="s">
        <v>67</v>
      </c>
      <c r="O57" s="47" t="s">
        <v>66</v>
      </c>
      <c r="P57" s="47" t="s">
        <v>65</v>
      </c>
      <c r="Q57" s="47" t="s">
        <v>24</v>
      </c>
      <c r="R57" s="1" t="s">
        <v>64</v>
      </c>
      <c r="S57" s="1" t="s">
        <v>63</v>
      </c>
      <c r="T57" s="47" t="s">
        <v>0</v>
      </c>
      <c r="U57" s="49">
        <v>0</v>
      </c>
      <c r="V57" s="47">
        <v>157</v>
      </c>
      <c r="W57" s="47"/>
    </row>
    <row r="58" spans="1:23" ht="12.75" customHeight="1" thickBot="1" x14ac:dyDescent="0.3">
      <c r="A58" s="42"/>
      <c r="B58" s="42"/>
      <c r="C58" s="42"/>
      <c r="D58" s="42"/>
      <c r="E58" s="42"/>
      <c r="F58" s="42"/>
      <c r="G58" s="42"/>
      <c r="H58" s="42"/>
      <c r="I58" s="44"/>
      <c r="J58" s="42"/>
      <c r="K58" s="42"/>
      <c r="L58" s="42"/>
      <c r="M58" s="42"/>
      <c r="N58" s="42"/>
      <c r="O58" s="42"/>
      <c r="P58" s="42"/>
      <c r="Q58" s="42"/>
      <c r="R58" s="1" t="s">
        <v>62</v>
      </c>
      <c r="S58" s="1" t="s">
        <v>22</v>
      </c>
      <c r="T58" s="42"/>
      <c r="U58" s="46"/>
      <c r="V58" s="42"/>
      <c r="W58" s="42"/>
    </row>
    <row r="59" spans="1:23" ht="12.75" customHeight="1" thickBot="1" x14ac:dyDescent="0.3">
      <c r="A59" s="47"/>
      <c r="B59" s="47" t="s">
        <v>8</v>
      </c>
      <c r="C59" s="47">
        <v>432</v>
      </c>
      <c r="D59" s="47" t="s">
        <v>61</v>
      </c>
      <c r="E59" s="47" t="s">
        <v>20</v>
      </c>
      <c r="F59" s="47" t="s">
        <v>54</v>
      </c>
      <c r="G59" s="47" t="s">
        <v>4</v>
      </c>
      <c r="H59" s="47"/>
      <c r="I59" s="48" t="s">
        <v>60</v>
      </c>
      <c r="J59" s="47" t="s">
        <v>18</v>
      </c>
      <c r="K59" s="47" t="s">
        <v>1</v>
      </c>
      <c r="L59" s="47"/>
      <c r="M59" s="47">
        <v>0</v>
      </c>
      <c r="N59" s="47" t="s">
        <v>59</v>
      </c>
      <c r="O59" s="47" t="s">
        <v>20</v>
      </c>
      <c r="P59" s="47" t="s">
        <v>0</v>
      </c>
      <c r="Q59" s="47" t="s">
        <v>24</v>
      </c>
      <c r="R59" s="1" t="s">
        <v>58</v>
      </c>
      <c r="S59" s="1" t="s">
        <v>56</v>
      </c>
      <c r="T59" s="47" t="s">
        <v>0</v>
      </c>
      <c r="U59" s="49">
        <v>0</v>
      </c>
      <c r="V59" s="47">
        <v>157</v>
      </c>
      <c r="W59" s="47"/>
    </row>
    <row r="60" spans="1:23" ht="12.75" customHeight="1" thickBot="1" x14ac:dyDescent="0.3">
      <c r="A60" s="42"/>
      <c r="B60" s="42"/>
      <c r="C60" s="42"/>
      <c r="D60" s="42"/>
      <c r="E60" s="42"/>
      <c r="F60" s="42"/>
      <c r="G60" s="42"/>
      <c r="H60" s="42"/>
      <c r="I60" s="44"/>
      <c r="J60" s="42"/>
      <c r="K60" s="42"/>
      <c r="L60" s="42"/>
      <c r="M60" s="42"/>
      <c r="N60" s="42"/>
      <c r="O60" s="42"/>
      <c r="P60" s="42"/>
      <c r="Q60" s="42"/>
      <c r="R60" s="1" t="s">
        <v>57</v>
      </c>
      <c r="S60" s="1" t="s">
        <v>56</v>
      </c>
      <c r="T60" s="42"/>
      <c r="U60" s="46"/>
      <c r="V60" s="42"/>
      <c r="W60" s="42"/>
    </row>
    <row r="61" spans="1:23" ht="12.75" customHeight="1" thickBot="1" x14ac:dyDescent="0.3">
      <c r="A61" s="47"/>
      <c r="B61" s="47" t="s">
        <v>8</v>
      </c>
      <c r="C61" s="47">
        <v>433</v>
      </c>
      <c r="D61" s="47" t="s">
        <v>55</v>
      </c>
      <c r="E61" s="47" t="s">
        <v>46</v>
      </c>
      <c r="F61" s="47" t="s">
        <v>54</v>
      </c>
      <c r="G61" s="47" t="s">
        <v>4</v>
      </c>
      <c r="H61" s="47"/>
      <c r="I61" s="48" t="s">
        <v>53</v>
      </c>
      <c r="J61" s="47" t="s">
        <v>52</v>
      </c>
      <c r="K61" s="47" t="s">
        <v>51</v>
      </c>
      <c r="L61" s="47"/>
      <c r="M61" s="47">
        <v>0</v>
      </c>
      <c r="N61" s="1" t="s">
        <v>50</v>
      </c>
      <c r="O61" s="1" t="s">
        <v>46</v>
      </c>
      <c r="P61" s="1" t="s">
        <v>0</v>
      </c>
      <c r="Q61" s="1" t="s">
        <v>24</v>
      </c>
      <c r="R61" s="1" t="s">
        <v>49</v>
      </c>
      <c r="S61" s="1" t="s">
        <v>37</v>
      </c>
      <c r="T61" s="47" t="s">
        <v>0</v>
      </c>
      <c r="U61" s="49">
        <v>0</v>
      </c>
      <c r="V61" s="47">
        <v>157</v>
      </c>
      <c r="W61" s="47"/>
    </row>
    <row r="62" spans="1:23" ht="12.75" customHeight="1" thickBot="1" x14ac:dyDescent="0.3">
      <c r="A62" s="41"/>
      <c r="B62" s="41"/>
      <c r="C62" s="41"/>
      <c r="D62" s="41"/>
      <c r="E62" s="41"/>
      <c r="F62" s="41"/>
      <c r="G62" s="41"/>
      <c r="H62" s="41"/>
      <c r="I62" s="43"/>
      <c r="J62" s="41"/>
      <c r="K62" s="41"/>
      <c r="L62" s="41"/>
      <c r="M62" s="41"/>
      <c r="N62" s="1" t="s">
        <v>48</v>
      </c>
      <c r="O62" s="1" t="s">
        <v>46</v>
      </c>
      <c r="P62" s="1" t="s">
        <v>0</v>
      </c>
      <c r="Q62" s="1" t="s">
        <v>24</v>
      </c>
      <c r="R62" s="1"/>
      <c r="S62" s="1"/>
      <c r="T62" s="41"/>
      <c r="U62" s="45"/>
      <c r="V62" s="41"/>
      <c r="W62" s="41"/>
    </row>
    <row r="63" spans="1:23" ht="12.75" customHeight="1" thickBot="1" x14ac:dyDescent="0.3">
      <c r="A63" s="42"/>
      <c r="B63" s="42"/>
      <c r="C63" s="42"/>
      <c r="D63" s="42"/>
      <c r="E63" s="42"/>
      <c r="F63" s="42"/>
      <c r="G63" s="42"/>
      <c r="H63" s="42"/>
      <c r="I63" s="44"/>
      <c r="J63" s="42"/>
      <c r="K63" s="42"/>
      <c r="L63" s="42"/>
      <c r="M63" s="42"/>
      <c r="N63" s="1" t="s">
        <v>47</v>
      </c>
      <c r="O63" s="1" t="s">
        <v>46</v>
      </c>
      <c r="P63" s="1" t="s">
        <v>0</v>
      </c>
      <c r="Q63" s="1" t="s">
        <v>24</v>
      </c>
      <c r="R63" s="1"/>
      <c r="S63" s="1"/>
      <c r="T63" s="42"/>
      <c r="U63" s="46"/>
      <c r="V63" s="42"/>
      <c r="W63" s="42"/>
    </row>
    <row r="64" spans="1:23" ht="12.75" customHeight="1" thickBot="1" x14ac:dyDescent="0.3">
      <c r="A64" s="47"/>
      <c r="B64" s="47" t="s">
        <v>8</v>
      </c>
      <c r="C64" s="47">
        <v>434</v>
      </c>
      <c r="D64" s="47" t="s">
        <v>45</v>
      </c>
      <c r="E64" s="47" t="s">
        <v>35</v>
      </c>
      <c r="F64" s="47" t="s">
        <v>44</v>
      </c>
      <c r="G64" s="47" t="s">
        <v>4</v>
      </c>
      <c r="H64" s="47"/>
      <c r="I64" s="48" t="s">
        <v>43</v>
      </c>
      <c r="J64" s="47" t="s">
        <v>42</v>
      </c>
      <c r="K64" s="47" t="s">
        <v>1</v>
      </c>
      <c r="L64" s="47"/>
      <c r="M64" s="47">
        <v>0</v>
      </c>
      <c r="N64" s="1" t="s">
        <v>41</v>
      </c>
      <c r="O64" s="1" t="s">
        <v>35</v>
      </c>
      <c r="P64" s="1" t="s">
        <v>40</v>
      </c>
      <c r="Q64" s="1" t="s">
        <v>39</v>
      </c>
      <c r="R64" s="1" t="s">
        <v>38</v>
      </c>
      <c r="S64" s="1" t="s">
        <v>37</v>
      </c>
      <c r="T64" s="47" t="s">
        <v>0</v>
      </c>
      <c r="U64" s="49">
        <v>0.5</v>
      </c>
      <c r="V64" s="47">
        <v>157</v>
      </c>
      <c r="W64" s="47"/>
    </row>
    <row r="65" spans="1:23" ht="12.75" customHeight="1" thickBot="1" x14ac:dyDescent="0.3">
      <c r="A65" s="42"/>
      <c r="B65" s="42"/>
      <c r="C65" s="42"/>
      <c r="D65" s="42"/>
      <c r="E65" s="42"/>
      <c r="F65" s="42"/>
      <c r="G65" s="42"/>
      <c r="H65" s="42"/>
      <c r="I65" s="44"/>
      <c r="J65" s="42"/>
      <c r="K65" s="42"/>
      <c r="L65" s="42"/>
      <c r="M65" s="42"/>
      <c r="N65" s="1" t="s">
        <v>36</v>
      </c>
      <c r="O65" s="1" t="s">
        <v>35</v>
      </c>
      <c r="P65" s="1" t="s">
        <v>34</v>
      </c>
      <c r="Q65" s="1" t="s">
        <v>24</v>
      </c>
      <c r="R65" s="1"/>
      <c r="S65" s="1"/>
      <c r="T65" s="42"/>
      <c r="U65" s="46"/>
      <c r="V65" s="42"/>
      <c r="W65" s="42"/>
    </row>
    <row r="66" spans="1:23" ht="12.75" customHeight="1" thickBot="1" x14ac:dyDescent="0.3">
      <c r="A66" s="1"/>
      <c r="B66" s="1" t="s">
        <v>8</v>
      </c>
      <c r="C66" s="1">
        <v>435</v>
      </c>
      <c r="D66" s="1" t="s">
        <v>33</v>
      </c>
      <c r="E66" s="1" t="s">
        <v>32</v>
      </c>
      <c r="F66" s="1" t="s">
        <v>31</v>
      </c>
      <c r="G66" s="1" t="s">
        <v>4</v>
      </c>
      <c r="H66" s="1"/>
      <c r="I66" s="3" t="s">
        <v>30</v>
      </c>
      <c r="J66" s="1" t="s">
        <v>29</v>
      </c>
      <c r="K66" s="1" t="s">
        <v>1</v>
      </c>
      <c r="L66" s="1"/>
      <c r="M66" s="1">
        <v>0</v>
      </c>
      <c r="N66" s="1"/>
      <c r="O66" s="1"/>
      <c r="P66" s="1"/>
      <c r="Q66" s="1"/>
      <c r="R66" s="1"/>
      <c r="S66" s="1"/>
      <c r="T66" s="1" t="s">
        <v>0</v>
      </c>
      <c r="U66" s="2">
        <v>0</v>
      </c>
      <c r="V66" s="1">
        <v>157</v>
      </c>
      <c r="W66" s="1"/>
    </row>
    <row r="67" spans="1:23" ht="12.75" customHeight="1" thickBot="1" x14ac:dyDescent="0.3">
      <c r="A67" s="1"/>
      <c r="B67" s="1" t="s">
        <v>8</v>
      </c>
      <c r="C67" s="1">
        <v>436</v>
      </c>
      <c r="D67" s="1" t="s">
        <v>28</v>
      </c>
      <c r="E67" s="1" t="s">
        <v>6</v>
      </c>
      <c r="F67" s="1" t="s">
        <v>27</v>
      </c>
      <c r="G67" s="1" t="s">
        <v>4</v>
      </c>
      <c r="H67" s="1"/>
      <c r="I67" s="3" t="s">
        <v>26</v>
      </c>
      <c r="J67" s="1" t="s">
        <v>2</v>
      </c>
      <c r="K67" s="1" t="s">
        <v>1</v>
      </c>
      <c r="L67" s="1"/>
      <c r="M67" s="1">
        <v>0</v>
      </c>
      <c r="N67" s="1" t="s">
        <v>25</v>
      </c>
      <c r="O67" s="1" t="s">
        <v>6</v>
      </c>
      <c r="P67" s="1" t="s">
        <v>0</v>
      </c>
      <c r="Q67" s="1" t="s">
        <v>24</v>
      </c>
      <c r="R67" s="1" t="s">
        <v>23</v>
      </c>
      <c r="S67" s="1" t="s">
        <v>22</v>
      </c>
      <c r="T67" s="1" t="s">
        <v>0</v>
      </c>
      <c r="U67" s="2">
        <v>0</v>
      </c>
      <c r="V67" s="1">
        <v>157</v>
      </c>
      <c r="W67" s="1"/>
    </row>
    <row r="68" spans="1:23" ht="12.75" customHeight="1" thickBot="1" x14ac:dyDescent="0.3">
      <c r="A68" s="1"/>
      <c r="B68" s="1" t="s">
        <v>16</v>
      </c>
      <c r="C68" s="1">
        <v>437</v>
      </c>
      <c r="D68" s="1" t="s">
        <v>15</v>
      </c>
      <c r="E68" s="1" t="s">
        <v>20</v>
      </c>
      <c r="F68" s="1" t="s">
        <v>13</v>
      </c>
      <c r="G68" s="1" t="s">
        <v>4</v>
      </c>
      <c r="H68" s="1"/>
      <c r="I68" s="3" t="s">
        <v>21</v>
      </c>
      <c r="J68" s="1" t="s">
        <v>18</v>
      </c>
      <c r="K68" s="1" t="s">
        <v>10</v>
      </c>
      <c r="L68" s="1"/>
      <c r="M68" s="1">
        <v>0</v>
      </c>
      <c r="N68" s="1"/>
      <c r="O68" s="1"/>
      <c r="P68" s="1"/>
      <c r="Q68" s="1"/>
      <c r="R68" s="1"/>
      <c r="S68" s="1"/>
      <c r="T68" s="1" t="s">
        <v>17</v>
      </c>
      <c r="U68" s="2">
        <v>0</v>
      </c>
      <c r="V68" s="1">
        <v>126</v>
      </c>
      <c r="W68" s="1"/>
    </row>
    <row r="69" spans="1:23" ht="12.75" customHeight="1" thickBot="1" x14ac:dyDescent="0.3">
      <c r="A69" s="1"/>
      <c r="B69" s="1" t="s">
        <v>16</v>
      </c>
      <c r="C69" s="1">
        <v>438</v>
      </c>
      <c r="D69" s="1" t="s">
        <v>15</v>
      </c>
      <c r="E69" s="1" t="s">
        <v>20</v>
      </c>
      <c r="F69" s="1" t="s">
        <v>13</v>
      </c>
      <c r="G69" s="1" t="s">
        <v>4</v>
      </c>
      <c r="H69" s="1"/>
      <c r="I69" s="3" t="s">
        <v>19</v>
      </c>
      <c r="J69" s="1" t="s">
        <v>18</v>
      </c>
      <c r="K69" s="1" t="s">
        <v>10</v>
      </c>
      <c r="L69" s="1"/>
      <c r="M69" s="1">
        <v>0</v>
      </c>
      <c r="N69" s="1"/>
      <c r="O69" s="1"/>
      <c r="P69" s="1"/>
      <c r="Q69" s="1"/>
      <c r="R69" s="1"/>
      <c r="S69" s="1"/>
      <c r="T69" s="1" t="s">
        <v>17</v>
      </c>
      <c r="U69" s="2">
        <v>0</v>
      </c>
      <c r="V69" s="1">
        <v>126</v>
      </c>
      <c r="W69" s="1"/>
    </row>
    <row r="70" spans="1:23" ht="12.75" customHeight="1" thickBot="1" x14ac:dyDescent="0.3">
      <c r="A70" s="1"/>
      <c r="B70" s="1" t="s">
        <v>16</v>
      </c>
      <c r="C70" s="1">
        <v>439</v>
      </c>
      <c r="D70" s="1" t="s">
        <v>15</v>
      </c>
      <c r="E70" s="1" t="s">
        <v>14</v>
      </c>
      <c r="F70" s="1" t="s">
        <v>13</v>
      </c>
      <c r="G70" s="1" t="s">
        <v>4</v>
      </c>
      <c r="H70" s="1"/>
      <c r="I70" s="3" t="s">
        <v>12</v>
      </c>
      <c r="J70" s="1" t="s">
        <v>11</v>
      </c>
      <c r="K70" s="1" t="s">
        <v>10</v>
      </c>
      <c r="L70" s="1"/>
      <c r="M70" s="1">
        <v>0</v>
      </c>
      <c r="N70" s="1"/>
      <c r="O70" s="1"/>
      <c r="P70" s="1"/>
      <c r="Q70" s="1"/>
      <c r="R70" s="1"/>
      <c r="S70" s="1"/>
      <c r="T70" s="1" t="s">
        <v>9</v>
      </c>
      <c r="U70" s="2">
        <v>0</v>
      </c>
      <c r="V70" s="1">
        <v>35</v>
      </c>
      <c r="W70" s="1"/>
    </row>
    <row r="71" spans="1:23" ht="12.75" customHeight="1" thickBot="1" x14ac:dyDescent="0.3">
      <c r="A71" s="1"/>
      <c r="B71" s="1" t="s">
        <v>8</v>
      </c>
      <c r="C71" s="1">
        <v>440</v>
      </c>
      <c r="D71" s="1" t="s">
        <v>7</v>
      </c>
      <c r="E71" s="1" t="s">
        <v>6</v>
      </c>
      <c r="F71" s="1" t="s">
        <v>5</v>
      </c>
      <c r="G71" s="1" t="s">
        <v>4</v>
      </c>
      <c r="H71" s="1"/>
      <c r="I71" s="3" t="s">
        <v>3</v>
      </c>
      <c r="J71" s="1" t="s">
        <v>2</v>
      </c>
      <c r="K71" s="1" t="s">
        <v>1</v>
      </c>
      <c r="L71" s="1"/>
      <c r="M71" s="1">
        <v>0</v>
      </c>
      <c r="N71" s="1"/>
      <c r="O71" s="1"/>
      <c r="P71" s="1"/>
      <c r="Q71" s="1"/>
      <c r="R71" s="1"/>
      <c r="S71" s="1"/>
      <c r="T71" s="1" t="s">
        <v>0</v>
      </c>
      <c r="U71" s="2">
        <v>0</v>
      </c>
      <c r="V71" s="1">
        <v>157</v>
      </c>
      <c r="W71" s="1"/>
    </row>
  </sheetData>
  <autoFilter ref="A2:W71" xr:uid="{00000000-0009-0000-0000-000002000000}"/>
  <mergeCells count="334">
    <mergeCell ref="W1:W2"/>
    <mergeCell ref="G1:G2"/>
    <mergeCell ref="H1:H2"/>
    <mergeCell ref="I1:I2"/>
    <mergeCell ref="J1:J2"/>
    <mergeCell ref="K1:K2"/>
    <mergeCell ref="L1:L2"/>
    <mergeCell ref="A1:A2"/>
    <mergeCell ref="B1:B2"/>
    <mergeCell ref="C1:C2"/>
    <mergeCell ref="D1:D2"/>
    <mergeCell ref="E1:E2"/>
    <mergeCell ref="F1:F2"/>
    <mergeCell ref="M1:M2"/>
    <mergeCell ref="N1:S1"/>
    <mergeCell ref="T1:T2"/>
    <mergeCell ref="L3:L20"/>
    <mergeCell ref="A3:A20"/>
    <mergeCell ref="B3:B20"/>
    <mergeCell ref="C3:C20"/>
    <mergeCell ref="D3:D20"/>
    <mergeCell ref="E3:E20"/>
    <mergeCell ref="F3:F20"/>
    <mergeCell ref="U1:U2"/>
    <mergeCell ref="V1:V2"/>
    <mergeCell ref="D21:D28"/>
    <mergeCell ref="E21:E28"/>
    <mergeCell ref="F21:F28"/>
    <mergeCell ref="H29:H31"/>
    <mergeCell ref="I29:I31"/>
    <mergeCell ref="J29:J31"/>
    <mergeCell ref="U3:U20"/>
    <mergeCell ref="V3:V20"/>
    <mergeCell ref="W3:W20"/>
    <mergeCell ref="N13:N20"/>
    <mergeCell ref="O13:O20"/>
    <mergeCell ref="P13:P20"/>
    <mergeCell ref="Q13:Q20"/>
    <mergeCell ref="M3:M20"/>
    <mergeCell ref="N3:N12"/>
    <mergeCell ref="O3:O12"/>
    <mergeCell ref="P3:P12"/>
    <mergeCell ref="Q3:Q12"/>
    <mergeCell ref="T3:T20"/>
    <mergeCell ref="G3:G20"/>
    <mergeCell ref="H3:H20"/>
    <mergeCell ref="I3:I20"/>
    <mergeCell ref="J3:J20"/>
    <mergeCell ref="K3:K20"/>
    <mergeCell ref="V21:V28"/>
    <mergeCell ref="W21:W28"/>
    <mergeCell ref="O21:O28"/>
    <mergeCell ref="P21:P28"/>
    <mergeCell ref="Q21:Q28"/>
    <mergeCell ref="T21:T28"/>
    <mergeCell ref="A29:A31"/>
    <mergeCell ref="B29:B31"/>
    <mergeCell ref="C29:C31"/>
    <mergeCell ref="D29:D31"/>
    <mergeCell ref="E29:E31"/>
    <mergeCell ref="F29:F31"/>
    <mergeCell ref="G29:G31"/>
    <mergeCell ref="M21:M28"/>
    <mergeCell ref="N21:N28"/>
    <mergeCell ref="G21:G28"/>
    <mergeCell ref="H21:H28"/>
    <mergeCell ref="I21:I28"/>
    <mergeCell ref="J21:J28"/>
    <mergeCell ref="K21:K28"/>
    <mergeCell ref="L21:L28"/>
    <mergeCell ref="A21:A28"/>
    <mergeCell ref="B21:B28"/>
    <mergeCell ref="C21:C28"/>
    <mergeCell ref="K32:K33"/>
    <mergeCell ref="L32:L33"/>
    <mergeCell ref="M32:M33"/>
    <mergeCell ref="T32:T33"/>
    <mergeCell ref="U32:U33"/>
    <mergeCell ref="K29:K31"/>
    <mergeCell ref="L29:L31"/>
    <mergeCell ref="M29:M31"/>
    <mergeCell ref="U21:U28"/>
    <mergeCell ref="V29:V31"/>
    <mergeCell ref="W29:W31"/>
    <mergeCell ref="N29:N30"/>
    <mergeCell ref="O29:O30"/>
    <mergeCell ref="P29:P30"/>
    <mergeCell ref="Q29:Q30"/>
    <mergeCell ref="T29:T31"/>
    <mergeCell ref="U29:U31"/>
    <mergeCell ref="V32:V33"/>
    <mergeCell ref="W32:W33"/>
    <mergeCell ref="A34:A35"/>
    <mergeCell ref="B34:B35"/>
    <mergeCell ref="C34:C35"/>
    <mergeCell ref="D34:D35"/>
    <mergeCell ref="E34:E35"/>
    <mergeCell ref="F34:F35"/>
    <mergeCell ref="G34:G35"/>
    <mergeCell ref="H34:H35"/>
    <mergeCell ref="J32:J33"/>
    <mergeCell ref="A32:A33"/>
    <mergeCell ref="B32:B33"/>
    <mergeCell ref="C32:C33"/>
    <mergeCell ref="D32:D33"/>
    <mergeCell ref="E32:E33"/>
    <mergeCell ref="F32:F33"/>
    <mergeCell ref="G32:G33"/>
    <mergeCell ref="H32:H33"/>
    <mergeCell ref="I32:I33"/>
    <mergeCell ref="W34:W35"/>
    <mergeCell ref="A36:A37"/>
    <mergeCell ref="B36:B37"/>
    <mergeCell ref="C36:C37"/>
    <mergeCell ref="D36:D37"/>
    <mergeCell ref="E36:E37"/>
    <mergeCell ref="F36:F37"/>
    <mergeCell ref="G36:G37"/>
    <mergeCell ref="H36:H37"/>
    <mergeCell ref="I36:I37"/>
    <mergeCell ref="O34:O35"/>
    <mergeCell ref="P34:P35"/>
    <mergeCell ref="Q34:Q35"/>
    <mergeCell ref="T34:T35"/>
    <mergeCell ref="U34:U35"/>
    <mergeCell ref="V34:V35"/>
    <mergeCell ref="I34:I35"/>
    <mergeCell ref="J34:J35"/>
    <mergeCell ref="K34:K35"/>
    <mergeCell ref="L34:L35"/>
    <mergeCell ref="M34:M35"/>
    <mergeCell ref="N34:N35"/>
    <mergeCell ref="P36:P37"/>
    <mergeCell ref="Q36:Q37"/>
    <mergeCell ref="T36:T37"/>
    <mergeCell ref="U36:U37"/>
    <mergeCell ref="V36:V37"/>
    <mergeCell ref="W36:W37"/>
    <mergeCell ref="J36:J37"/>
    <mergeCell ref="K36:K37"/>
    <mergeCell ref="L36:L37"/>
    <mergeCell ref="M36:M37"/>
    <mergeCell ref="N36:N37"/>
    <mergeCell ref="O36:O37"/>
    <mergeCell ref="M38:M39"/>
    <mergeCell ref="T38:T39"/>
    <mergeCell ref="U38:U39"/>
    <mergeCell ref="V38:V39"/>
    <mergeCell ref="W38:W39"/>
    <mergeCell ref="A40:A46"/>
    <mergeCell ref="B40:B46"/>
    <mergeCell ref="C40:C46"/>
    <mergeCell ref="D40:D46"/>
    <mergeCell ref="E40:E46"/>
    <mergeCell ref="G38:G39"/>
    <mergeCell ref="H38:H39"/>
    <mergeCell ref="I38:I39"/>
    <mergeCell ref="J38:J39"/>
    <mergeCell ref="K38:K39"/>
    <mergeCell ref="L38:L39"/>
    <mergeCell ref="A38:A39"/>
    <mergeCell ref="B38:B39"/>
    <mergeCell ref="C38:C39"/>
    <mergeCell ref="D38:D39"/>
    <mergeCell ref="E38:E39"/>
    <mergeCell ref="F38:F39"/>
    <mergeCell ref="L40:L46"/>
    <mergeCell ref="M40:M46"/>
    <mergeCell ref="T40:T46"/>
    <mergeCell ref="U40:U46"/>
    <mergeCell ref="V40:V46"/>
    <mergeCell ref="W40:W46"/>
    <mergeCell ref="F40:F46"/>
    <mergeCell ref="G40:G46"/>
    <mergeCell ref="H40:H46"/>
    <mergeCell ref="I40:I46"/>
    <mergeCell ref="J40:J46"/>
    <mergeCell ref="K40:K46"/>
    <mergeCell ref="M47:M49"/>
    <mergeCell ref="T47:T49"/>
    <mergeCell ref="U47:U49"/>
    <mergeCell ref="V47:V49"/>
    <mergeCell ref="W47:W49"/>
    <mergeCell ref="A50:A51"/>
    <mergeCell ref="B50:B51"/>
    <mergeCell ref="C50:C51"/>
    <mergeCell ref="D50:D51"/>
    <mergeCell ref="E50:E51"/>
    <mergeCell ref="G47:G49"/>
    <mergeCell ref="H47:H49"/>
    <mergeCell ref="I47:I49"/>
    <mergeCell ref="J47:J49"/>
    <mergeCell ref="K47:K49"/>
    <mergeCell ref="L47:L49"/>
    <mergeCell ref="A47:A49"/>
    <mergeCell ref="B47:B49"/>
    <mergeCell ref="C47:C49"/>
    <mergeCell ref="D47:D49"/>
    <mergeCell ref="E47:E49"/>
    <mergeCell ref="F47:F49"/>
    <mergeCell ref="T50:T51"/>
    <mergeCell ref="U50:U51"/>
    <mergeCell ref="V50:V51"/>
    <mergeCell ref="W50:W51"/>
    <mergeCell ref="A52:A53"/>
    <mergeCell ref="B52:B53"/>
    <mergeCell ref="C52:C53"/>
    <mergeCell ref="D52:D53"/>
    <mergeCell ref="E52:E53"/>
    <mergeCell ref="F52:F53"/>
    <mergeCell ref="L50:L51"/>
    <mergeCell ref="M50:M51"/>
    <mergeCell ref="N50:N51"/>
    <mergeCell ref="O50:O51"/>
    <mergeCell ref="P50:P51"/>
    <mergeCell ref="Q50:Q51"/>
    <mergeCell ref="F50:F51"/>
    <mergeCell ref="G50:G51"/>
    <mergeCell ref="H50:H51"/>
    <mergeCell ref="I50:I51"/>
    <mergeCell ref="J50:J51"/>
    <mergeCell ref="K50:K51"/>
    <mergeCell ref="U52:U53"/>
    <mergeCell ref="V52:V53"/>
    <mergeCell ref="W52:W53"/>
    <mergeCell ref="O52:O53"/>
    <mergeCell ref="A54:A56"/>
    <mergeCell ref="B54:B56"/>
    <mergeCell ref="C54:C56"/>
    <mergeCell ref="D54:D56"/>
    <mergeCell ref="E54:E56"/>
    <mergeCell ref="F54:F56"/>
    <mergeCell ref="G54:G56"/>
    <mergeCell ref="M52:M53"/>
    <mergeCell ref="N52:N53"/>
    <mergeCell ref="P52:P53"/>
    <mergeCell ref="Q52:Q53"/>
    <mergeCell ref="T52:T53"/>
    <mergeCell ref="G52:G53"/>
    <mergeCell ref="H52:H53"/>
    <mergeCell ref="I52:I53"/>
    <mergeCell ref="J52:J53"/>
    <mergeCell ref="K52:K53"/>
    <mergeCell ref="L52:L53"/>
    <mergeCell ref="V54:V56"/>
    <mergeCell ref="W54:W56"/>
    <mergeCell ref="A57:A58"/>
    <mergeCell ref="B57:B58"/>
    <mergeCell ref="C57:C58"/>
    <mergeCell ref="D57:D58"/>
    <mergeCell ref="E57:E58"/>
    <mergeCell ref="F57:F58"/>
    <mergeCell ref="G57:G58"/>
    <mergeCell ref="H57:H58"/>
    <mergeCell ref="N54:N56"/>
    <mergeCell ref="O54:O56"/>
    <mergeCell ref="P54:P56"/>
    <mergeCell ref="Q54:Q56"/>
    <mergeCell ref="T54:T56"/>
    <mergeCell ref="U54:U56"/>
    <mergeCell ref="H54:H56"/>
    <mergeCell ref="I54:I56"/>
    <mergeCell ref="J54:J56"/>
    <mergeCell ref="K54:K56"/>
    <mergeCell ref="L54:L56"/>
    <mergeCell ref="M54:M56"/>
    <mergeCell ref="W57:W58"/>
    <mergeCell ref="O57:O58"/>
    <mergeCell ref="A59:A60"/>
    <mergeCell ref="B59:B60"/>
    <mergeCell ref="C59:C60"/>
    <mergeCell ref="D59:D60"/>
    <mergeCell ref="E59:E60"/>
    <mergeCell ref="F59:F60"/>
    <mergeCell ref="G59:G60"/>
    <mergeCell ref="H59:H60"/>
    <mergeCell ref="I59:I60"/>
    <mergeCell ref="P57:P58"/>
    <mergeCell ref="Q57:Q58"/>
    <mergeCell ref="T57:T58"/>
    <mergeCell ref="U57:U58"/>
    <mergeCell ref="V57:V58"/>
    <mergeCell ref="I57:I58"/>
    <mergeCell ref="J57:J58"/>
    <mergeCell ref="K57:K58"/>
    <mergeCell ref="L57:L58"/>
    <mergeCell ref="M57:M58"/>
    <mergeCell ref="N57:N58"/>
    <mergeCell ref="P59:P60"/>
    <mergeCell ref="Q59:Q60"/>
    <mergeCell ref="T59:T60"/>
    <mergeCell ref="U59:U60"/>
    <mergeCell ref="V59:V60"/>
    <mergeCell ref="W59:W60"/>
    <mergeCell ref="J59:J60"/>
    <mergeCell ref="K59:K60"/>
    <mergeCell ref="L59:L60"/>
    <mergeCell ref="M59:M60"/>
    <mergeCell ref="N59:N60"/>
    <mergeCell ref="O59:O60"/>
    <mergeCell ref="M61:M63"/>
    <mergeCell ref="T61:T63"/>
    <mergeCell ref="U61:U63"/>
    <mergeCell ref="V61:V63"/>
    <mergeCell ref="W61:W63"/>
    <mergeCell ref="A64:A65"/>
    <mergeCell ref="B64:B65"/>
    <mergeCell ref="C64:C65"/>
    <mergeCell ref="D64:D65"/>
    <mergeCell ref="E64:E65"/>
    <mergeCell ref="G61:G63"/>
    <mergeCell ref="H61:H63"/>
    <mergeCell ref="I61:I63"/>
    <mergeCell ref="J61:J63"/>
    <mergeCell ref="K61:K63"/>
    <mergeCell ref="L61:L63"/>
    <mergeCell ref="A61:A63"/>
    <mergeCell ref="B61:B63"/>
    <mergeCell ref="C61:C63"/>
    <mergeCell ref="D61:D63"/>
    <mergeCell ref="E61:E63"/>
    <mergeCell ref="F61:F63"/>
    <mergeCell ref="L64:L65"/>
    <mergeCell ref="M64:M65"/>
    <mergeCell ref="T64:T65"/>
    <mergeCell ref="U64:U65"/>
    <mergeCell ref="V64:V65"/>
    <mergeCell ref="W64:W65"/>
    <mergeCell ref="F64:F65"/>
    <mergeCell ref="G64:G65"/>
    <mergeCell ref="H64:H65"/>
    <mergeCell ref="I64:I65"/>
    <mergeCell ref="J64:J65"/>
    <mergeCell ref="K64:K65"/>
  </mergeCells>
  <hyperlinks>
    <hyperlink ref="I3" r:id="rId1" tooltip="Descripcion" display="http://172.22.1.31:8080/Isolucionsda/Mejoramiento/frmNotaDeMejora.aspx?CodNotaMejora=NDk0&amp;Consecutivo=MzY3" xr:uid="{00000000-0004-0000-0200-000000000000}"/>
    <hyperlink ref="I21" r:id="rId2" tooltip="Descripcion" display="http://172.22.1.31:8080/Isolucionsda/Mejoramiento/frmNotaDeMejora.aspx?CodNotaMejora=NTE5&amp;Consecutivo=Mzkx" xr:uid="{00000000-0004-0000-0200-000001000000}"/>
    <hyperlink ref="I29" r:id="rId3" tooltip="Descripcion" display="http://172.22.1.31:8080/Isolucionsda/Mejoramiento/frmNotaDeMejora.aspx?CodNotaMejora=NTM3&amp;Consecutivo=NDA5" xr:uid="{00000000-0004-0000-0200-000002000000}"/>
    <hyperlink ref="I32" r:id="rId4" tooltip="Descripcion" display="http://172.22.1.31:8080/Isolucionsda/Mejoramiento/frmNotaDeMejora.aspx?CodNotaMejora=NTUw&amp;Consecutivo=NDIx" xr:uid="{00000000-0004-0000-0200-000003000000}"/>
    <hyperlink ref="I34" r:id="rId5" tooltip="Descripcion" display="http://172.22.1.31:8080/Isolucionsda/Mejoramiento/frmNotaDeMejora.aspx?CodNotaMejora=NTUx&amp;Consecutivo=NDIy" xr:uid="{00000000-0004-0000-0200-000004000000}"/>
    <hyperlink ref="I36" r:id="rId6" tooltip="Descripcion" display="http://172.22.1.31:8080/Isolucionsda/Mejoramiento/frmNotaDeMejora.aspx?CodNotaMejora=NTUy&amp;Consecutivo=NDIz" xr:uid="{00000000-0004-0000-0200-000005000000}"/>
    <hyperlink ref="I38" r:id="rId7" tooltip="Descripcion" display="http://172.22.1.31:8080/Isolucionsda/Mejoramiento/frmNotaDeMejora.aspx?CodNotaMejora=NTU0&amp;Consecutivo=NDI1" xr:uid="{00000000-0004-0000-0200-000006000000}"/>
    <hyperlink ref="I40" r:id="rId8" tooltip="Descripcion" display="http://172.22.1.31:8080/Isolucionsda/Mejoramiento/frmNotaDeMejora.aspx?CodNotaMejora=NTU1&amp;Consecutivo=NDI2" xr:uid="{00000000-0004-0000-0200-000007000000}"/>
    <hyperlink ref="I47" r:id="rId9" tooltip="Descripcion" display="http://172.22.1.31:8080/Isolucionsda/Mejoramiento/frmNotaDeMejora.aspx?CodNotaMejora=NTU2&amp;Consecutivo=NDI3" xr:uid="{00000000-0004-0000-0200-000008000000}"/>
    <hyperlink ref="I50" r:id="rId10" tooltip="Descripcion" display="http://172.22.1.31:8080/Isolucionsda/Mejoramiento/frmNotaDeMejora.aspx?CodNotaMejora=NTU3&amp;Consecutivo=NDI4" xr:uid="{00000000-0004-0000-0200-000009000000}"/>
    <hyperlink ref="I52" r:id="rId11" tooltip="Descripcion" display="http://172.22.1.31:8080/Isolucionsda/Mejoramiento/frmNotaDeMejora.aspx?CodNotaMejora=NTU4&amp;Consecutivo=NDI5" xr:uid="{00000000-0004-0000-0200-00000A000000}"/>
    <hyperlink ref="I54" r:id="rId12" tooltip="Descripcion" display="http://172.22.1.31:8080/Isolucionsda/Mejoramiento/frmNotaDeMejora.aspx?CodNotaMejora=NTU5&amp;Consecutivo=NDMw" xr:uid="{00000000-0004-0000-0200-00000B000000}"/>
    <hyperlink ref="I57" r:id="rId13" tooltip="Descripcion" display="http://172.22.1.31:8080/Isolucionsda/Mejoramiento/frmNotaDeMejora.aspx?CodNotaMejora=NTYw&amp;Consecutivo=NDMx" xr:uid="{00000000-0004-0000-0200-00000C000000}"/>
    <hyperlink ref="I59" r:id="rId14" tooltip="Descripcion" display="http://172.22.1.31:8080/Isolucionsda/Mejoramiento/frmNotaDeMejora.aspx?CodNotaMejora=NTYx&amp;Consecutivo=NDMy" xr:uid="{00000000-0004-0000-0200-00000D000000}"/>
    <hyperlink ref="I61" r:id="rId15" tooltip="Descripcion" display="http://172.22.1.31:8080/Isolucionsda/Mejoramiento/frmNotaDeMejora.aspx?CodNotaMejora=NTYy&amp;Consecutivo=NDMz" xr:uid="{00000000-0004-0000-0200-00000E000000}"/>
    <hyperlink ref="I64" r:id="rId16" tooltip="Descripcion" display="http://172.22.1.31:8080/Isolucionsda/Mejoramiento/frmNotaDeMejora.aspx?CodNotaMejora=NTYz&amp;Consecutivo=NDM0" xr:uid="{00000000-0004-0000-0200-00000F000000}"/>
    <hyperlink ref="I66" r:id="rId17" tooltip="Descripcion" display="http://172.22.1.31:8080/Isolucionsda/Mejoramiento/frmNotaDeMejora.aspx?CodNotaMejora=NTY0&amp;Consecutivo=NDM1" xr:uid="{00000000-0004-0000-0200-000010000000}"/>
    <hyperlink ref="I67" r:id="rId18" tooltip="Descripcion" display="http://172.22.1.31:8080/Isolucionsda/Mejoramiento/frmNotaDeMejora.aspx?CodNotaMejora=NTY1&amp;Consecutivo=NDM2" xr:uid="{00000000-0004-0000-0200-000011000000}"/>
    <hyperlink ref="I68" r:id="rId19" tooltip="Descripcion" display="http://172.22.1.31:8080/Isolucionsda/Mejoramiento/frmNotaDeMejora.aspx?CodNotaMejora=NTY2&amp;Consecutivo=NDM3" xr:uid="{00000000-0004-0000-0200-000012000000}"/>
    <hyperlink ref="I69" r:id="rId20" tooltip="Descripcion" display="http://172.22.1.31:8080/Isolucionsda/Mejoramiento/frmNotaDeMejora.aspx?CodNotaMejora=NTY3&amp;Consecutivo=NDM4" xr:uid="{00000000-0004-0000-0200-000013000000}"/>
    <hyperlink ref="I70" r:id="rId21" tooltip="Descripcion" display="http://172.22.1.31:8080/Isolucionsda/Mejoramiento/frmNotaDeMejora.aspx?CodNotaMejora=NTY4&amp;Consecutivo=NDM5" xr:uid="{00000000-0004-0000-0200-000014000000}"/>
    <hyperlink ref="I71" r:id="rId22" tooltip="Descripcion" display="http://172.22.1.31:8080/Isolucionsda/Mejoramiento/frmNotaDeMejora.aspx?CodNotaMejora=NTY5&amp;Consecutivo=NDQw"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5"/>
  <sheetViews>
    <sheetView topLeftCell="A43" workbookViewId="0">
      <selection activeCell="F69" sqref="F69"/>
    </sheetView>
  </sheetViews>
  <sheetFormatPr baseColWidth="10" defaultRowHeight="15" x14ac:dyDescent="0.25"/>
  <sheetData>
    <row r="1" spans="1:23" ht="15.75" thickBot="1" x14ac:dyDescent="0.3">
      <c r="A1" s="55" t="s">
        <v>1079</v>
      </c>
      <c r="B1" s="55" t="s">
        <v>1093</v>
      </c>
      <c r="C1" s="55" t="s">
        <v>1078</v>
      </c>
      <c r="D1" s="55" t="s">
        <v>140</v>
      </c>
      <c r="E1" s="55" t="s">
        <v>1064</v>
      </c>
      <c r="F1" s="55" t="s">
        <v>1077</v>
      </c>
      <c r="G1" s="55" t="s">
        <v>1076</v>
      </c>
      <c r="H1" s="55" t="s">
        <v>1075</v>
      </c>
      <c r="I1" s="55" t="s">
        <v>1074</v>
      </c>
      <c r="J1" s="55" t="s">
        <v>1073</v>
      </c>
      <c r="K1" s="55" t="s">
        <v>1072</v>
      </c>
      <c r="L1" s="55" t="s">
        <v>1071</v>
      </c>
      <c r="M1" s="55" t="s">
        <v>1070</v>
      </c>
      <c r="N1" s="57" t="s">
        <v>1065</v>
      </c>
      <c r="O1" s="58"/>
      <c r="P1" s="58"/>
      <c r="Q1" s="58"/>
      <c r="R1" s="58"/>
      <c r="S1" s="59"/>
      <c r="T1" s="55" t="s">
        <v>1069</v>
      </c>
      <c r="U1" s="55" t="s">
        <v>1068</v>
      </c>
      <c r="V1" s="55" t="s">
        <v>1067</v>
      </c>
      <c r="W1" s="55" t="s">
        <v>1066</v>
      </c>
    </row>
    <row r="2" spans="1:23" ht="23.25" thickBot="1" x14ac:dyDescent="0.3">
      <c r="A2" s="56"/>
      <c r="B2" s="56"/>
      <c r="C2" s="56"/>
      <c r="D2" s="56"/>
      <c r="E2" s="56"/>
      <c r="F2" s="56"/>
      <c r="G2" s="56"/>
      <c r="H2" s="56"/>
      <c r="I2" s="56"/>
      <c r="J2" s="56"/>
      <c r="K2" s="56"/>
      <c r="L2" s="56"/>
      <c r="M2" s="56"/>
      <c r="N2" s="4" t="s">
        <v>1065</v>
      </c>
      <c r="O2" s="4" t="s">
        <v>1064</v>
      </c>
      <c r="P2" s="4" t="s">
        <v>1063</v>
      </c>
      <c r="Q2" s="4" t="s">
        <v>1062</v>
      </c>
      <c r="R2" s="4" t="s">
        <v>1061</v>
      </c>
      <c r="S2" s="4" t="s">
        <v>1060</v>
      </c>
      <c r="T2" s="56"/>
      <c r="U2" s="56"/>
      <c r="V2" s="56"/>
      <c r="W2" s="56"/>
    </row>
    <row r="3" spans="1:23" ht="17.25" customHeight="1" thickBot="1" x14ac:dyDescent="0.3">
      <c r="A3" s="47"/>
      <c r="B3" s="47" t="s">
        <v>206</v>
      </c>
      <c r="C3" s="47">
        <v>367</v>
      </c>
      <c r="D3" s="47" t="s">
        <v>205</v>
      </c>
      <c r="E3" s="47" t="s">
        <v>98</v>
      </c>
      <c r="F3" s="47" t="s">
        <v>204</v>
      </c>
      <c r="G3" s="47" t="s">
        <v>95</v>
      </c>
      <c r="H3" s="47"/>
      <c r="I3" s="48" t="s">
        <v>203</v>
      </c>
      <c r="J3" s="47" t="s">
        <v>109</v>
      </c>
      <c r="K3" s="47" t="s">
        <v>202</v>
      </c>
      <c r="L3" s="47"/>
      <c r="M3" s="47">
        <v>0</v>
      </c>
      <c r="N3" s="47" t="s">
        <v>201</v>
      </c>
      <c r="O3" s="47" t="s">
        <v>98</v>
      </c>
      <c r="P3" s="47" t="s">
        <v>192</v>
      </c>
      <c r="Q3" s="47" t="s">
        <v>24</v>
      </c>
      <c r="R3" s="1" t="s">
        <v>191</v>
      </c>
      <c r="S3" s="1" t="s">
        <v>190</v>
      </c>
      <c r="T3" s="47" t="s">
        <v>192</v>
      </c>
      <c r="U3" s="49">
        <v>0</v>
      </c>
      <c r="V3" s="47">
        <v>-728</v>
      </c>
      <c r="W3" s="47"/>
    </row>
    <row r="4" spans="1:23" ht="17.25" customHeight="1" thickBot="1" x14ac:dyDescent="0.3">
      <c r="A4" s="41"/>
      <c r="B4" s="41"/>
      <c r="C4" s="41"/>
      <c r="D4" s="41"/>
      <c r="E4" s="41"/>
      <c r="F4" s="41"/>
      <c r="G4" s="41"/>
      <c r="H4" s="41"/>
      <c r="I4" s="43"/>
      <c r="J4" s="41"/>
      <c r="K4" s="41"/>
      <c r="L4" s="41"/>
      <c r="M4" s="41"/>
      <c r="N4" s="41"/>
      <c r="O4" s="41"/>
      <c r="P4" s="41"/>
      <c r="Q4" s="41"/>
      <c r="R4" s="1" t="s">
        <v>200</v>
      </c>
      <c r="S4" s="1" t="s">
        <v>188</v>
      </c>
      <c r="T4" s="41"/>
      <c r="U4" s="45"/>
      <c r="V4" s="41"/>
      <c r="W4" s="41"/>
    </row>
    <row r="5" spans="1:23" ht="17.25" customHeight="1" thickBot="1" x14ac:dyDescent="0.3">
      <c r="A5" s="41"/>
      <c r="B5" s="41"/>
      <c r="C5" s="41"/>
      <c r="D5" s="41"/>
      <c r="E5" s="41"/>
      <c r="F5" s="41"/>
      <c r="G5" s="41"/>
      <c r="H5" s="41"/>
      <c r="I5" s="43"/>
      <c r="J5" s="41"/>
      <c r="K5" s="41"/>
      <c r="L5" s="41"/>
      <c r="M5" s="41"/>
      <c r="N5" s="41"/>
      <c r="O5" s="41"/>
      <c r="P5" s="41"/>
      <c r="Q5" s="41"/>
      <c r="R5" s="1" t="s">
        <v>199</v>
      </c>
      <c r="S5" s="1" t="s">
        <v>186</v>
      </c>
      <c r="T5" s="41"/>
      <c r="U5" s="45"/>
      <c r="V5" s="41"/>
      <c r="W5" s="41"/>
    </row>
    <row r="6" spans="1:23" ht="17.25" customHeight="1" thickBot="1" x14ac:dyDescent="0.3">
      <c r="A6" s="41"/>
      <c r="B6" s="41"/>
      <c r="C6" s="41"/>
      <c r="D6" s="41"/>
      <c r="E6" s="41"/>
      <c r="F6" s="41"/>
      <c r="G6" s="41"/>
      <c r="H6" s="41"/>
      <c r="I6" s="43"/>
      <c r="J6" s="41"/>
      <c r="K6" s="41"/>
      <c r="L6" s="41"/>
      <c r="M6" s="41"/>
      <c r="N6" s="41"/>
      <c r="O6" s="41"/>
      <c r="P6" s="41"/>
      <c r="Q6" s="41"/>
      <c r="R6" s="1" t="s">
        <v>185</v>
      </c>
      <c r="S6" s="1" t="s">
        <v>184</v>
      </c>
      <c r="T6" s="41"/>
      <c r="U6" s="45"/>
      <c r="V6" s="41"/>
      <c r="W6" s="41"/>
    </row>
    <row r="7" spans="1:23" ht="17.25" customHeight="1" thickBot="1" x14ac:dyDescent="0.3">
      <c r="A7" s="41"/>
      <c r="B7" s="41"/>
      <c r="C7" s="41"/>
      <c r="D7" s="41"/>
      <c r="E7" s="41"/>
      <c r="F7" s="41"/>
      <c r="G7" s="41"/>
      <c r="H7" s="41"/>
      <c r="I7" s="43"/>
      <c r="J7" s="41"/>
      <c r="K7" s="41"/>
      <c r="L7" s="41"/>
      <c r="M7" s="41"/>
      <c r="N7" s="41"/>
      <c r="O7" s="41"/>
      <c r="P7" s="41"/>
      <c r="Q7" s="41"/>
      <c r="R7" s="1" t="s">
        <v>183</v>
      </c>
      <c r="S7" s="1" t="s">
        <v>182</v>
      </c>
      <c r="T7" s="41"/>
      <c r="U7" s="45"/>
      <c r="V7" s="41"/>
      <c r="W7" s="41"/>
    </row>
    <row r="8" spans="1:23" ht="17.25" customHeight="1" thickBot="1" x14ac:dyDescent="0.3">
      <c r="A8" s="41"/>
      <c r="B8" s="41"/>
      <c r="C8" s="41"/>
      <c r="D8" s="41"/>
      <c r="E8" s="41"/>
      <c r="F8" s="41"/>
      <c r="G8" s="41"/>
      <c r="H8" s="41"/>
      <c r="I8" s="43"/>
      <c r="J8" s="41"/>
      <c r="K8" s="41"/>
      <c r="L8" s="41"/>
      <c r="M8" s="41"/>
      <c r="N8" s="41"/>
      <c r="O8" s="41"/>
      <c r="P8" s="41"/>
      <c r="Q8" s="41"/>
      <c r="R8" s="1" t="s">
        <v>198</v>
      </c>
      <c r="S8" s="1" t="s">
        <v>197</v>
      </c>
      <c r="T8" s="41"/>
      <c r="U8" s="45"/>
      <c r="V8" s="41"/>
      <c r="W8" s="41"/>
    </row>
    <row r="9" spans="1:23" ht="17.25" customHeight="1" thickBot="1" x14ac:dyDescent="0.3">
      <c r="A9" s="41"/>
      <c r="B9" s="41"/>
      <c r="C9" s="41"/>
      <c r="D9" s="41"/>
      <c r="E9" s="41"/>
      <c r="F9" s="41"/>
      <c r="G9" s="41"/>
      <c r="H9" s="41"/>
      <c r="I9" s="43"/>
      <c r="J9" s="41"/>
      <c r="K9" s="41"/>
      <c r="L9" s="41"/>
      <c r="M9" s="41"/>
      <c r="N9" s="41"/>
      <c r="O9" s="41"/>
      <c r="P9" s="41"/>
      <c r="Q9" s="41"/>
      <c r="R9" s="1" t="s">
        <v>181</v>
      </c>
      <c r="S9" s="1" t="s">
        <v>180</v>
      </c>
      <c r="T9" s="41"/>
      <c r="U9" s="45"/>
      <c r="V9" s="41"/>
      <c r="W9" s="41"/>
    </row>
    <row r="10" spans="1:23" ht="17.25" customHeight="1" thickBot="1" x14ac:dyDescent="0.3">
      <c r="A10" s="41"/>
      <c r="B10" s="41"/>
      <c r="C10" s="41"/>
      <c r="D10" s="41"/>
      <c r="E10" s="41"/>
      <c r="F10" s="41"/>
      <c r="G10" s="41"/>
      <c r="H10" s="41"/>
      <c r="I10" s="43"/>
      <c r="J10" s="41"/>
      <c r="K10" s="41"/>
      <c r="L10" s="41"/>
      <c r="M10" s="41"/>
      <c r="N10" s="41"/>
      <c r="O10" s="41"/>
      <c r="P10" s="41"/>
      <c r="Q10" s="41"/>
      <c r="R10" s="1" t="s">
        <v>196</v>
      </c>
      <c r="S10" s="1" t="s">
        <v>178</v>
      </c>
      <c r="T10" s="41"/>
      <c r="U10" s="45"/>
      <c r="V10" s="41"/>
      <c r="W10" s="41"/>
    </row>
    <row r="11" spans="1:23" ht="17.25" customHeight="1" thickBot="1" x14ac:dyDescent="0.3">
      <c r="A11" s="41"/>
      <c r="B11" s="41"/>
      <c r="C11" s="41"/>
      <c r="D11" s="41"/>
      <c r="E11" s="41"/>
      <c r="F11" s="41"/>
      <c r="G11" s="41"/>
      <c r="H11" s="41"/>
      <c r="I11" s="43"/>
      <c r="J11" s="41"/>
      <c r="K11" s="41"/>
      <c r="L11" s="41"/>
      <c r="M11" s="41"/>
      <c r="N11" s="41"/>
      <c r="O11" s="41"/>
      <c r="P11" s="41"/>
      <c r="Q11" s="41"/>
      <c r="R11" s="1" t="s">
        <v>177</v>
      </c>
      <c r="S11" s="1" t="s">
        <v>176</v>
      </c>
      <c r="T11" s="41"/>
      <c r="U11" s="45"/>
      <c r="V11" s="41"/>
      <c r="W11" s="41"/>
    </row>
    <row r="12" spans="1:23" ht="17.25" customHeight="1" thickBot="1" x14ac:dyDescent="0.3">
      <c r="A12" s="41"/>
      <c r="B12" s="41"/>
      <c r="C12" s="41"/>
      <c r="D12" s="41"/>
      <c r="E12" s="41"/>
      <c r="F12" s="41"/>
      <c r="G12" s="41"/>
      <c r="H12" s="41"/>
      <c r="I12" s="43"/>
      <c r="J12" s="41"/>
      <c r="K12" s="41"/>
      <c r="L12" s="41"/>
      <c r="M12" s="41"/>
      <c r="N12" s="42"/>
      <c r="O12" s="42"/>
      <c r="P12" s="42"/>
      <c r="Q12" s="42"/>
      <c r="R12" s="1" t="s">
        <v>195</v>
      </c>
      <c r="S12" s="1" t="s">
        <v>194</v>
      </c>
      <c r="T12" s="41"/>
      <c r="U12" s="45"/>
      <c r="V12" s="41"/>
      <c r="W12" s="41"/>
    </row>
    <row r="13" spans="1:23" ht="17.25" customHeight="1" thickBot="1" x14ac:dyDescent="0.3">
      <c r="A13" s="41"/>
      <c r="B13" s="41"/>
      <c r="C13" s="41"/>
      <c r="D13" s="41"/>
      <c r="E13" s="41"/>
      <c r="F13" s="41"/>
      <c r="G13" s="41"/>
      <c r="H13" s="41"/>
      <c r="I13" s="43"/>
      <c r="J13" s="41"/>
      <c r="K13" s="41"/>
      <c r="L13" s="41"/>
      <c r="M13" s="41"/>
      <c r="N13" s="47" t="s">
        <v>193</v>
      </c>
      <c r="O13" s="47" t="s">
        <v>98</v>
      </c>
      <c r="P13" s="47" t="s">
        <v>192</v>
      </c>
      <c r="Q13" s="47" t="s">
        <v>24</v>
      </c>
      <c r="R13" s="1" t="s">
        <v>191</v>
      </c>
      <c r="S13" s="1" t="s">
        <v>190</v>
      </c>
      <c r="T13" s="41"/>
      <c r="U13" s="45"/>
      <c r="V13" s="41"/>
      <c r="W13" s="41"/>
    </row>
    <row r="14" spans="1:23" ht="17.25" customHeight="1" thickBot="1" x14ac:dyDescent="0.3">
      <c r="A14" s="41"/>
      <c r="B14" s="41"/>
      <c r="C14" s="41"/>
      <c r="D14" s="41"/>
      <c r="E14" s="41"/>
      <c r="F14" s="41"/>
      <c r="G14" s="41"/>
      <c r="H14" s="41"/>
      <c r="I14" s="43"/>
      <c r="J14" s="41"/>
      <c r="K14" s="41"/>
      <c r="L14" s="41"/>
      <c r="M14" s="41"/>
      <c r="N14" s="41"/>
      <c r="O14" s="41"/>
      <c r="P14" s="41"/>
      <c r="Q14" s="41"/>
      <c r="R14" s="1" t="s">
        <v>189</v>
      </c>
      <c r="S14" s="1" t="s">
        <v>188</v>
      </c>
      <c r="T14" s="41"/>
      <c r="U14" s="45"/>
      <c r="V14" s="41"/>
      <c r="W14" s="41"/>
    </row>
    <row r="15" spans="1:23" ht="17.25" customHeight="1" thickBot="1" x14ac:dyDescent="0.3">
      <c r="A15" s="41"/>
      <c r="B15" s="41"/>
      <c r="C15" s="41"/>
      <c r="D15" s="41"/>
      <c r="E15" s="41"/>
      <c r="F15" s="41"/>
      <c r="G15" s="41"/>
      <c r="H15" s="41"/>
      <c r="I15" s="43"/>
      <c r="J15" s="41"/>
      <c r="K15" s="41"/>
      <c r="L15" s="41"/>
      <c r="M15" s="41"/>
      <c r="N15" s="41"/>
      <c r="O15" s="41"/>
      <c r="P15" s="41"/>
      <c r="Q15" s="41"/>
      <c r="R15" s="1" t="s">
        <v>187</v>
      </c>
      <c r="S15" s="1" t="s">
        <v>186</v>
      </c>
      <c r="T15" s="41"/>
      <c r="U15" s="45"/>
      <c r="V15" s="41"/>
      <c r="W15" s="41"/>
    </row>
    <row r="16" spans="1:23" ht="17.25" customHeight="1" thickBot="1" x14ac:dyDescent="0.3">
      <c r="A16" s="41"/>
      <c r="B16" s="41"/>
      <c r="C16" s="41"/>
      <c r="D16" s="41"/>
      <c r="E16" s="41"/>
      <c r="F16" s="41"/>
      <c r="G16" s="41"/>
      <c r="H16" s="41"/>
      <c r="I16" s="43"/>
      <c r="J16" s="41"/>
      <c r="K16" s="41"/>
      <c r="L16" s="41"/>
      <c r="M16" s="41"/>
      <c r="N16" s="41"/>
      <c r="O16" s="41"/>
      <c r="P16" s="41"/>
      <c r="Q16" s="41"/>
      <c r="R16" s="1" t="s">
        <v>185</v>
      </c>
      <c r="S16" s="1" t="s">
        <v>184</v>
      </c>
      <c r="T16" s="41"/>
      <c r="U16" s="45"/>
      <c r="V16" s="41"/>
      <c r="W16" s="41"/>
    </row>
    <row r="17" spans="1:23" ht="17.25" customHeight="1" thickBot="1" x14ac:dyDescent="0.3">
      <c r="A17" s="41"/>
      <c r="B17" s="41"/>
      <c r="C17" s="41"/>
      <c r="D17" s="41"/>
      <c r="E17" s="41"/>
      <c r="F17" s="41"/>
      <c r="G17" s="41"/>
      <c r="H17" s="41"/>
      <c r="I17" s="43"/>
      <c r="J17" s="41"/>
      <c r="K17" s="41"/>
      <c r="L17" s="41"/>
      <c r="M17" s="41"/>
      <c r="N17" s="41"/>
      <c r="O17" s="41"/>
      <c r="P17" s="41"/>
      <c r="Q17" s="41"/>
      <c r="R17" s="1" t="s">
        <v>183</v>
      </c>
      <c r="S17" s="1" t="s">
        <v>182</v>
      </c>
      <c r="T17" s="41"/>
      <c r="U17" s="45"/>
      <c r="V17" s="41"/>
      <c r="W17" s="41"/>
    </row>
    <row r="18" spans="1:23" ht="17.25" customHeight="1" thickBot="1" x14ac:dyDescent="0.3">
      <c r="A18" s="41"/>
      <c r="B18" s="41"/>
      <c r="C18" s="41"/>
      <c r="D18" s="41"/>
      <c r="E18" s="41"/>
      <c r="F18" s="41"/>
      <c r="G18" s="41"/>
      <c r="H18" s="41"/>
      <c r="I18" s="43"/>
      <c r="J18" s="41"/>
      <c r="K18" s="41"/>
      <c r="L18" s="41"/>
      <c r="M18" s="41"/>
      <c r="N18" s="41"/>
      <c r="O18" s="41"/>
      <c r="P18" s="41"/>
      <c r="Q18" s="41"/>
      <c r="R18" s="1" t="s">
        <v>181</v>
      </c>
      <c r="S18" s="1" t="s">
        <v>180</v>
      </c>
      <c r="T18" s="41"/>
      <c r="U18" s="45"/>
      <c r="V18" s="41"/>
      <c r="W18" s="41"/>
    </row>
    <row r="19" spans="1:23" ht="17.25" customHeight="1" thickBot="1" x14ac:dyDescent="0.3">
      <c r="A19" s="41"/>
      <c r="B19" s="41"/>
      <c r="C19" s="41"/>
      <c r="D19" s="41"/>
      <c r="E19" s="41"/>
      <c r="F19" s="41"/>
      <c r="G19" s="41"/>
      <c r="H19" s="41"/>
      <c r="I19" s="43"/>
      <c r="J19" s="41"/>
      <c r="K19" s="41"/>
      <c r="L19" s="41"/>
      <c r="M19" s="41"/>
      <c r="N19" s="41"/>
      <c r="O19" s="41"/>
      <c r="P19" s="41"/>
      <c r="Q19" s="41"/>
      <c r="R19" s="1" t="s">
        <v>179</v>
      </c>
      <c r="S19" s="1" t="s">
        <v>178</v>
      </c>
      <c r="T19" s="41"/>
      <c r="U19" s="45"/>
      <c r="V19" s="41"/>
      <c r="W19" s="41"/>
    </row>
    <row r="20" spans="1:23" ht="17.25" customHeight="1" thickBot="1" x14ac:dyDescent="0.3">
      <c r="A20" s="42"/>
      <c r="B20" s="42"/>
      <c r="C20" s="42"/>
      <c r="D20" s="42"/>
      <c r="E20" s="42"/>
      <c r="F20" s="42"/>
      <c r="G20" s="42"/>
      <c r="H20" s="42"/>
      <c r="I20" s="44"/>
      <c r="J20" s="42"/>
      <c r="K20" s="42"/>
      <c r="L20" s="42"/>
      <c r="M20" s="42"/>
      <c r="N20" s="42"/>
      <c r="O20" s="42"/>
      <c r="P20" s="42"/>
      <c r="Q20" s="42"/>
      <c r="R20" s="1" t="s">
        <v>177</v>
      </c>
      <c r="S20" s="1" t="s">
        <v>176</v>
      </c>
      <c r="T20" s="42"/>
      <c r="U20" s="46"/>
      <c r="V20" s="42"/>
      <c r="W20" s="42"/>
    </row>
    <row r="21" spans="1:23" ht="17.25" customHeight="1" thickBot="1" x14ac:dyDescent="0.3">
      <c r="A21" s="47"/>
      <c r="B21" s="47" t="s">
        <v>175</v>
      </c>
      <c r="C21" s="47">
        <v>391</v>
      </c>
      <c r="D21" s="47" t="s">
        <v>174</v>
      </c>
      <c r="E21" s="47" t="s">
        <v>168</v>
      </c>
      <c r="F21" s="47" t="s">
        <v>173</v>
      </c>
      <c r="G21" s="47" t="s">
        <v>4</v>
      </c>
      <c r="H21" s="47"/>
      <c r="I21" s="48" t="s">
        <v>172</v>
      </c>
      <c r="J21" s="47" t="s">
        <v>171</v>
      </c>
      <c r="K21" s="47" t="s">
        <v>170</v>
      </c>
      <c r="L21" s="47"/>
      <c r="M21" s="47">
        <v>0</v>
      </c>
      <c r="N21" s="47" t="s">
        <v>169</v>
      </c>
      <c r="O21" s="47" t="s">
        <v>168</v>
      </c>
      <c r="P21" s="47" t="s">
        <v>165</v>
      </c>
      <c r="Q21" s="47" t="s">
        <v>24</v>
      </c>
      <c r="R21" s="1" t="s">
        <v>167</v>
      </c>
      <c r="S21" s="1" t="s">
        <v>166</v>
      </c>
      <c r="T21" s="47" t="s">
        <v>165</v>
      </c>
      <c r="U21" s="49">
        <v>0</v>
      </c>
      <c r="V21" s="47">
        <v>62</v>
      </c>
      <c r="W21" s="47"/>
    </row>
    <row r="22" spans="1:23" ht="17.25" customHeight="1" thickBot="1" x14ac:dyDescent="0.3">
      <c r="A22" s="41"/>
      <c r="B22" s="41"/>
      <c r="C22" s="41"/>
      <c r="D22" s="41"/>
      <c r="E22" s="41"/>
      <c r="F22" s="41"/>
      <c r="G22" s="41"/>
      <c r="H22" s="41"/>
      <c r="I22" s="43"/>
      <c r="J22" s="41"/>
      <c r="K22" s="41"/>
      <c r="L22" s="41"/>
      <c r="M22" s="41"/>
      <c r="N22" s="41"/>
      <c r="O22" s="41"/>
      <c r="P22" s="41"/>
      <c r="Q22" s="41"/>
      <c r="R22" s="1" t="s">
        <v>164</v>
      </c>
      <c r="S22" s="1" t="s">
        <v>162</v>
      </c>
      <c r="T22" s="41"/>
      <c r="U22" s="45"/>
      <c r="V22" s="41"/>
      <c r="W22" s="41"/>
    </row>
    <row r="23" spans="1:23" ht="17.25" customHeight="1" thickBot="1" x14ac:dyDescent="0.3">
      <c r="A23" s="41"/>
      <c r="B23" s="41"/>
      <c r="C23" s="41"/>
      <c r="D23" s="41"/>
      <c r="E23" s="41"/>
      <c r="F23" s="41"/>
      <c r="G23" s="41"/>
      <c r="H23" s="41"/>
      <c r="I23" s="43"/>
      <c r="J23" s="41"/>
      <c r="K23" s="41"/>
      <c r="L23" s="41"/>
      <c r="M23" s="41"/>
      <c r="N23" s="41"/>
      <c r="O23" s="41"/>
      <c r="P23" s="41"/>
      <c r="Q23" s="41"/>
      <c r="R23" s="1" t="s">
        <v>163</v>
      </c>
      <c r="S23" s="1" t="s">
        <v>162</v>
      </c>
      <c r="T23" s="41"/>
      <c r="U23" s="45"/>
      <c r="V23" s="41"/>
      <c r="W23" s="41"/>
    </row>
    <row r="24" spans="1:23" ht="17.25" customHeight="1" thickBot="1" x14ac:dyDescent="0.3">
      <c r="A24" s="41"/>
      <c r="B24" s="41"/>
      <c r="C24" s="41"/>
      <c r="D24" s="41"/>
      <c r="E24" s="41"/>
      <c r="F24" s="41"/>
      <c r="G24" s="41"/>
      <c r="H24" s="41"/>
      <c r="I24" s="43"/>
      <c r="J24" s="41"/>
      <c r="K24" s="41"/>
      <c r="L24" s="41"/>
      <c r="M24" s="41"/>
      <c r="N24" s="41"/>
      <c r="O24" s="41"/>
      <c r="P24" s="41"/>
      <c r="Q24" s="41"/>
      <c r="R24" s="1" t="s">
        <v>161</v>
      </c>
      <c r="S24" s="1" t="s">
        <v>160</v>
      </c>
      <c r="T24" s="41"/>
      <c r="U24" s="45"/>
      <c r="V24" s="41"/>
      <c r="W24" s="41"/>
    </row>
    <row r="25" spans="1:23" ht="17.25" customHeight="1" thickBot="1" x14ac:dyDescent="0.3">
      <c r="A25" s="41"/>
      <c r="B25" s="41"/>
      <c r="C25" s="41"/>
      <c r="D25" s="41"/>
      <c r="E25" s="41"/>
      <c r="F25" s="41"/>
      <c r="G25" s="41"/>
      <c r="H25" s="41"/>
      <c r="I25" s="43"/>
      <c r="J25" s="41"/>
      <c r="K25" s="41"/>
      <c r="L25" s="41"/>
      <c r="M25" s="41"/>
      <c r="N25" s="41"/>
      <c r="O25" s="41"/>
      <c r="P25" s="41"/>
      <c r="Q25" s="41"/>
      <c r="R25" s="1" t="s">
        <v>159</v>
      </c>
      <c r="S25" s="1" t="s">
        <v>158</v>
      </c>
      <c r="T25" s="41"/>
      <c r="U25" s="45"/>
      <c r="V25" s="41"/>
      <c r="W25" s="41"/>
    </row>
    <row r="26" spans="1:23" ht="17.25" customHeight="1" thickBot="1" x14ac:dyDescent="0.3">
      <c r="A26" s="41"/>
      <c r="B26" s="41"/>
      <c r="C26" s="41"/>
      <c r="D26" s="41"/>
      <c r="E26" s="41"/>
      <c r="F26" s="41"/>
      <c r="G26" s="41"/>
      <c r="H26" s="41"/>
      <c r="I26" s="43"/>
      <c r="J26" s="41"/>
      <c r="K26" s="41"/>
      <c r="L26" s="41"/>
      <c r="M26" s="41"/>
      <c r="N26" s="41"/>
      <c r="O26" s="41"/>
      <c r="P26" s="41"/>
      <c r="Q26" s="41"/>
      <c r="R26" s="1" t="s">
        <v>157</v>
      </c>
      <c r="S26" s="1" t="s">
        <v>156</v>
      </c>
      <c r="T26" s="41"/>
      <c r="U26" s="45"/>
      <c r="V26" s="41"/>
      <c r="W26" s="41"/>
    </row>
    <row r="27" spans="1:23" ht="17.25" customHeight="1" thickBot="1" x14ac:dyDescent="0.3">
      <c r="A27" s="41"/>
      <c r="B27" s="41"/>
      <c r="C27" s="41"/>
      <c r="D27" s="41"/>
      <c r="E27" s="41"/>
      <c r="F27" s="41"/>
      <c r="G27" s="41"/>
      <c r="H27" s="41"/>
      <c r="I27" s="43"/>
      <c r="J27" s="41"/>
      <c r="K27" s="41"/>
      <c r="L27" s="41"/>
      <c r="M27" s="41"/>
      <c r="N27" s="41"/>
      <c r="O27" s="41"/>
      <c r="P27" s="41"/>
      <c r="Q27" s="41"/>
      <c r="R27" s="1" t="s">
        <v>155</v>
      </c>
      <c r="S27" s="1" t="s">
        <v>154</v>
      </c>
      <c r="T27" s="41"/>
      <c r="U27" s="45"/>
      <c r="V27" s="41"/>
      <c r="W27" s="41"/>
    </row>
    <row r="28" spans="1:23" ht="17.25" customHeight="1" thickBot="1" x14ac:dyDescent="0.3">
      <c r="A28" s="42"/>
      <c r="B28" s="42"/>
      <c r="C28" s="42"/>
      <c r="D28" s="42"/>
      <c r="E28" s="42"/>
      <c r="F28" s="42"/>
      <c r="G28" s="42"/>
      <c r="H28" s="42"/>
      <c r="I28" s="44"/>
      <c r="J28" s="42"/>
      <c r="K28" s="42"/>
      <c r="L28" s="42"/>
      <c r="M28" s="42"/>
      <c r="N28" s="42"/>
      <c r="O28" s="42"/>
      <c r="P28" s="42"/>
      <c r="Q28" s="42"/>
      <c r="R28" s="1" t="s">
        <v>153</v>
      </c>
      <c r="S28" s="1" t="s">
        <v>152</v>
      </c>
      <c r="T28" s="42"/>
      <c r="U28" s="46"/>
      <c r="V28" s="42"/>
      <c r="W28" s="42"/>
    </row>
    <row r="29" spans="1:23" ht="17.25" customHeight="1" thickBot="1" x14ac:dyDescent="0.3">
      <c r="A29" s="47"/>
      <c r="B29" s="47" t="s">
        <v>16</v>
      </c>
      <c r="C29" s="47">
        <v>409</v>
      </c>
      <c r="D29" s="47" t="s">
        <v>33</v>
      </c>
      <c r="E29" s="47" t="s">
        <v>32</v>
      </c>
      <c r="F29" s="47" t="s">
        <v>151</v>
      </c>
      <c r="G29" s="47" t="s">
        <v>95</v>
      </c>
      <c r="H29" s="47"/>
      <c r="I29" s="48" t="s">
        <v>150</v>
      </c>
      <c r="J29" s="47" t="s">
        <v>29</v>
      </c>
      <c r="K29" s="47" t="s">
        <v>46</v>
      </c>
      <c r="L29" s="47"/>
      <c r="M29" s="47">
        <v>0</v>
      </c>
      <c r="N29" s="47" t="s">
        <v>149</v>
      </c>
      <c r="O29" s="47" t="s">
        <v>32</v>
      </c>
      <c r="P29" s="47" t="s">
        <v>148</v>
      </c>
      <c r="Q29" s="47" t="s">
        <v>24</v>
      </c>
      <c r="R29" s="1" t="s">
        <v>147</v>
      </c>
      <c r="S29" s="1" t="s">
        <v>146</v>
      </c>
      <c r="T29" s="47" t="s">
        <v>145</v>
      </c>
      <c r="U29" s="49">
        <v>0</v>
      </c>
      <c r="V29" s="47">
        <v>-271</v>
      </c>
      <c r="W29" s="47"/>
    </row>
    <row r="30" spans="1:23" ht="17.25" customHeight="1" thickBot="1" x14ac:dyDescent="0.3">
      <c r="A30" s="41"/>
      <c r="B30" s="41"/>
      <c r="C30" s="41"/>
      <c r="D30" s="41"/>
      <c r="E30" s="41"/>
      <c r="F30" s="41"/>
      <c r="G30" s="41"/>
      <c r="H30" s="41"/>
      <c r="I30" s="43"/>
      <c r="J30" s="41"/>
      <c r="K30" s="41"/>
      <c r="L30" s="41"/>
      <c r="M30" s="41"/>
      <c r="N30" s="42"/>
      <c r="O30" s="42"/>
      <c r="P30" s="42"/>
      <c r="Q30" s="42"/>
      <c r="R30" s="1" t="s">
        <v>144</v>
      </c>
      <c r="S30" s="1" t="s">
        <v>141</v>
      </c>
      <c r="T30" s="41"/>
      <c r="U30" s="45"/>
      <c r="V30" s="41"/>
      <c r="W30" s="41"/>
    </row>
    <row r="31" spans="1:23" ht="17.25" customHeight="1" thickBot="1" x14ac:dyDescent="0.3">
      <c r="A31" s="42"/>
      <c r="B31" s="42"/>
      <c r="C31" s="42"/>
      <c r="D31" s="42"/>
      <c r="E31" s="42"/>
      <c r="F31" s="42"/>
      <c r="G31" s="42"/>
      <c r="H31" s="42"/>
      <c r="I31" s="44"/>
      <c r="J31" s="42"/>
      <c r="K31" s="42"/>
      <c r="L31" s="42"/>
      <c r="M31" s="42"/>
      <c r="N31" s="1" t="s">
        <v>143</v>
      </c>
      <c r="O31" s="1" t="s">
        <v>32</v>
      </c>
      <c r="P31" s="1" t="s">
        <v>141</v>
      </c>
      <c r="Q31" s="1" t="s">
        <v>24</v>
      </c>
      <c r="R31" s="1" t="s">
        <v>142</v>
      </c>
      <c r="S31" s="1" t="s">
        <v>141</v>
      </c>
      <c r="T31" s="42"/>
      <c r="U31" s="46"/>
      <c r="V31" s="42"/>
      <c r="W31" s="42"/>
    </row>
    <row r="32" spans="1:23" ht="17.25" customHeight="1" thickBot="1" x14ac:dyDescent="0.3">
      <c r="A32" s="47"/>
      <c r="B32" s="47" t="s">
        <v>8</v>
      </c>
      <c r="C32" s="47">
        <v>421</v>
      </c>
      <c r="D32" s="47" t="s">
        <v>127</v>
      </c>
      <c r="E32" s="47" t="s">
        <v>14</v>
      </c>
      <c r="F32" s="47" t="s">
        <v>54</v>
      </c>
      <c r="G32" s="47" t="s">
        <v>4</v>
      </c>
      <c r="H32" s="47"/>
      <c r="I32" s="48" t="s">
        <v>136</v>
      </c>
      <c r="J32" s="47" t="s">
        <v>11</v>
      </c>
      <c r="K32" s="47" t="s">
        <v>1</v>
      </c>
      <c r="L32" s="47"/>
      <c r="M32" s="47">
        <v>0</v>
      </c>
      <c r="N32" s="1" t="s">
        <v>135</v>
      </c>
      <c r="O32" s="1" t="s">
        <v>66</v>
      </c>
      <c r="P32" s="1" t="s">
        <v>0</v>
      </c>
      <c r="Q32" s="1" t="s">
        <v>24</v>
      </c>
      <c r="R32" s="1" t="s">
        <v>134</v>
      </c>
      <c r="S32" s="1" t="s">
        <v>37</v>
      </c>
      <c r="T32" s="47" t="s">
        <v>0</v>
      </c>
      <c r="U32" s="49">
        <v>0</v>
      </c>
      <c r="V32" s="47">
        <v>154</v>
      </c>
      <c r="W32" s="47"/>
    </row>
    <row r="33" spans="1:23" ht="17.25" customHeight="1" thickBot="1" x14ac:dyDescent="0.3">
      <c r="A33" s="42"/>
      <c r="B33" s="42"/>
      <c r="C33" s="42"/>
      <c r="D33" s="42"/>
      <c r="E33" s="42"/>
      <c r="F33" s="42"/>
      <c r="G33" s="42"/>
      <c r="H33" s="42"/>
      <c r="I33" s="44"/>
      <c r="J33" s="42"/>
      <c r="K33" s="42"/>
      <c r="L33" s="42"/>
      <c r="M33" s="42"/>
      <c r="N33" s="1" t="s">
        <v>133</v>
      </c>
      <c r="O33" s="1" t="s">
        <v>66</v>
      </c>
      <c r="P33" s="1" t="s">
        <v>0</v>
      </c>
      <c r="Q33" s="1" t="s">
        <v>24</v>
      </c>
      <c r="R33" s="1" t="s">
        <v>132</v>
      </c>
      <c r="S33" s="1" t="s">
        <v>123</v>
      </c>
      <c r="T33" s="42"/>
      <c r="U33" s="46"/>
      <c r="V33" s="42"/>
      <c r="W33" s="42"/>
    </row>
    <row r="34" spans="1:23" ht="17.25" customHeight="1" thickBot="1" x14ac:dyDescent="0.3">
      <c r="A34" s="47"/>
      <c r="B34" s="47" t="s">
        <v>8</v>
      </c>
      <c r="C34" s="47">
        <v>422</v>
      </c>
      <c r="D34" s="47" t="s">
        <v>127</v>
      </c>
      <c r="E34" s="47" t="s">
        <v>14</v>
      </c>
      <c r="F34" s="47" t="s">
        <v>54</v>
      </c>
      <c r="G34" s="47" t="s">
        <v>4</v>
      </c>
      <c r="H34" s="47"/>
      <c r="I34" s="48" t="s">
        <v>131</v>
      </c>
      <c r="J34" s="47" t="s">
        <v>11</v>
      </c>
      <c r="K34" s="47" t="s">
        <v>1</v>
      </c>
      <c r="L34" s="47"/>
      <c r="M34" s="47">
        <v>0</v>
      </c>
      <c r="N34" s="47" t="s">
        <v>130</v>
      </c>
      <c r="O34" s="47" t="s">
        <v>66</v>
      </c>
      <c r="P34" s="47" t="s">
        <v>0</v>
      </c>
      <c r="Q34" s="47" t="s">
        <v>24</v>
      </c>
      <c r="R34" s="1" t="s">
        <v>129</v>
      </c>
      <c r="S34" s="1" t="s">
        <v>123</v>
      </c>
      <c r="T34" s="47" t="s">
        <v>0</v>
      </c>
      <c r="U34" s="49">
        <v>0</v>
      </c>
      <c r="V34" s="47">
        <v>154</v>
      </c>
      <c r="W34" s="47"/>
    </row>
    <row r="35" spans="1:23" ht="17.25" customHeight="1" thickBot="1" x14ac:dyDescent="0.3">
      <c r="A35" s="42"/>
      <c r="B35" s="42"/>
      <c r="C35" s="42"/>
      <c r="D35" s="42"/>
      <c r="E35" s="42"/>
      <c r="F35" s="42"/>
      <c r="G35" s="42"/>
      <c r="H35" s="42"/>
      <c r="I35" s="44"/>
      <c r="J35" s="42"/>
      <c r="K35" s="42"/>
      <c r="L35" s="42"/>
      <c r="M35" s="42"/>
      <c r="N35" s="42"/>
      <c r="O35" s="42"/>
      <c r="P35" s="42"/>
      <c r="Q35" s="42"/>
      <c r="R35" s="1" t="s">
        <v>128</v>
      </c>
      <c r="S35" s="1" t="s">
        <v>22</v>
      </c>
      <c r="T35" s="42"/>
      <c r="U35" s="46"/>
      <c r="V35" s="42"/>
      <c r="W35" s="42"/>
    </row>
    <row r="36" spans="1:23" ht="17.25" customHeight="1" thickBot="1" x14ac:dyDescent="0.3">
      <c r="A36" s="47"/>
      <c r="B36" s="47" t="s">
        <v>8</v>
      </c>
      <c r="C36" s="47">
        <v>423</v>
      </c>
      <c r="D36" s="47" t="s">
        <v>127</v>
      </c>
      <c r="E36" s="47" t="s">
        <v>14</v>
      </c>
      <c r="F36" s="47" t="s">
        <v>54</v>
      </c>
      <c r="G36" s="47" t="s">
        <v>4</v>
      </c>
      <c r="H36" s="47"/>
      <c r="I36" s="48" t="s">
        <v>126</v>
      </c>
      <c r="J36" s="47" t="s">
        <v>11</v>
      </c>
      <c r="K36" s="47" t="s">
        <v>1</v>
      </c>
      <c r="L36" s="47"/>
      <c r="M36" s="47">
        <v>0</v>
      </c>
      <c r="N36" s="47" t="s">
        <v>125</v>
      </c>
      <c r="O36" s="47" t="s">
        <v>66</v>
      </c>
      <c r="P36" s="47" t="s">
        <v>0</v>
      </c>
      <c r="Q36" s="47" t="s">
        <v>24</v>
      </c>
      <c r="R36" s="1" t="s">
        <v>124</v>
      </c>
      <c r="S36" s="1" t="s">
        <v>123</v>
      </c>
      <c r="T36" s="47" t="s">
        <v>0</v>
      </c>
      <c r="U36" s="49">
        <v>0</v>
      </c>
      <c r="V36" s="47">
        <v>154</v>
      </c>
      <c r="W36" s="47"/>
    </row>
    <row r="37" spans="1:23" ht="17.25" customHeight="1" thickBot="1" x14ac:dyDescent="0.3">
      <c r="A37" s="42"/>
      <c r="B37" s="42"/>
      <c r="C37" s="42"/>
      <c r="D37" s="42"/>
      <c r="E37" s="42"/>
      <c r="F37" s="42"/>
      <c r="G37" s="42"/>
      <c r="H37" s="42"/>
      <c r="I37" s="44"/>
      <c r="J37" s="42"/>
      <c r="K37" s="42"/>
      <c r="L37" s="42"/>
      <c r="M37" s="42"/>
      <c r="N37" s="42"/>
      <c r="O37" s="42"/>
      <c r="P37" s="42"/>
      <c r="Q37" s="42"/>
      <c r="R37" s="1" t="s">
        <v>122</v>
      </c>
      <c r="S37" s="1" t="s">
        <v>22</v>
      </c>
      <c r="T37" s="42"/>
      <c r="U37" s="46"/>
      <c r="V37" s="42"/>
      <c r="W37" s="42"/>
    </row>
    <row r="38" spans="1:23" ht="17.25" customHeight="1" thickBot="1" x14ac:dyDescent="0.3">
      <c r="A38" s="1"/>
      <c r="B38" s="1" t="s">
        <v>8</v>
      </c>
      <c r="C38" s="1">
        <v>424</v>
      </c>
      <c r="D38" s="1" t="s">
        <v>121</v>
      </c>
      <c r="E38" s="1" t="s">
        <v>1103</v>
      </c>
      <c r="F38" s="1" t="s">
        <v>54</v>
      </c>
      <c r="G38" s="1" t="s">
        <v>4</v>
      </c>
      <c r="H38" s="1"/>
      <c r="I38" s="3" t="s">
        <v>1104</v>
      </c>
      <c r="J38" s="1" t="s">
        <v>1105</v>
      </c>
      <c r="K38" s="1" t="s">
        <v>1</v>
      </c>
      <c r="L38" s="1"/>
      <c r="M38" s="1">
        <v>0</v>
      </c>
      <c r="N38" s="1"/>
      <c r="O38" s="1"/>
      <c r="P38" s="1"/>
      <c r="Q38" s="1"/>
      <c r="R38" s="1"/>
      <c r="S38" s="1"/>
      <c r="T38" s="1" t="s">
        <v>0</v>
      </c>
      <c r="U38" s="2">
        <v>0</v>
      </c>
      <c r="V38" s="1">
        <v>154</v>
      </c>
      <c r="W38" s="1"/>
    </row>
    <row r="39" spans="1:23" ht="17.25" customHeight="1" thickBot="1" x14ac:dyDescent="0.3">
      <c r="A39" s="47"/>
      <c r="B39" s="47" t="s">
        <v>8</v>
      </c>
      <c r="C39" s="47">
        <v>425</v>
      </c>
      <c r="D39" s="47" t="s">
        <v>120</v>
      </c>
      <c r="E39" s="47" t="s">
        <v>114</v>
      </c>
      <c r="F39" s="47" t="s">
        <v>54</v>
      </c>
      <c r="G39" s="47" t="s">
        <v>4</v>
      </c>
      <c r="H39" s="47"/>
      <c r="I39" s="48" t="s">
        <v>119</v>
      </c>
      <c r="J39" s="47" t="s">
        <v>118</v>
      </c>
      <c r="K39" s="47" t="s">
        <v>1</v>
      </c>
      <c r="L39" s="47"/>
      <c r="M39" s="47">
        <v>0</v>
      </c>
      <c r="N39" s="47" t="s">
        <v>117</v>
      </c>
      <c r="O39" s="47" t="s">
        <v>114</v>
      </c>
      <c r="P39" s="47" t="s">
        <v>0</v>
      </c>
      <c r="Q39" s="47" t="s">
        <v>24</v>
      </c>
      <c r="R39" s="1" t="s">
        <v>116</v>
      </c>
      <c r="S39" s="1" t="s">
        <v>112</v>
      </c>
      <c r="T39" s="47" t="s">
        <v>0</v>
      </c>
      <c r="U39" s="49">
        <v>0</v>
      </c>
      <c r="V39" s="47">
        <v>154</v>
      </c>
      <c r="W39" s="47"/>
    </row>
    <row r="40" spans="1:23" ht="17.25" customHeight="1" thickBot="1" x14ac:dyDescent="0.3">
      <c r="A40" s="41"/>
      <c r="B40" s="41"/>
      <c r="C40" s="41"/>
      <c r="D40" s="41"/>
      <c r="E40" s="41"/>
      <c r="F40" s="41"/>
      <c r="G40" s="41"/>
      <c r="H40" s="41"/>
      <c r="I40" s="43"/>
      <c r="J40" s="41"/>
      <c r="K40" s="41"/>
      <c r="L40" s="41"/>
      <c r="M40" s="41"/>
      <c r="N40" s="42"/>
      <c r="O40" s="42"/>
      <c r="P40" s="42"/>
      <c r="Q40" s="42"/>
      <c r="R40" s="1" t="s">
        <v>1106</v>
      </c>
      <c r="S40" s="1" t="s">
        <v>1107</v>
      </c>
      <c r="T40" s="41"/>
      <c r="U40" s="45"/>
      <c r="V40" s="41"/>
      <c r="W40" s="41"/>
    </row>
    <row r="41" spans="1:23" ht="17.25" customHeight="1" thickBot="1" x14ac:dyDescent="0.3">
      <c r="A41" s="41"/>
      <c r="B41" s="41"/>
      <c r="C41" s="41"/>
      <c r="D41" s="41"/>
      <c r="E41" s="41"/>
      <c r="F41" s="41"/>
      <c r="G41" s="41"/>
      <c r="H41" s="41"/>
      <c r="I41" s="43"/>
      <c r="J41" s="41"/>
      <c r="K41" s="41"/>
      <c r="L41" s="41"/>
      <c r="M41" s="41"/>
      <c r="N41" s="47" t="s">
        <v>115</v>
      </c>
      <c r="O41" s="47" t="s">
        <v>114</v>
      </c>
      <c r="P41" s="47" t="s">
        <v>0</v>
      </c>
      <c r="Q41" s="47" t="s">
        <v>24</v>
      </c>
      <c r="R41" s="1" t="s">
        <v>113</v>
      </c>
      <c r="S41" s="1" t="s">
        <v>112</v>
      </c>
      <c r="T41" s="41"/>
      <c r="U41" s="45"/>
      <c r="V41" s="41"/>
      <c r="W41" s="41"/>
    </row>
    <row r="42" spans="1:23" ht="17.25" customHeight="1" thickBot="1" x14ac:dyDescent="0.3">
      <c r="A42" s="42"/>
      <c r="B42" s="42"/>
      <c r="C42" s="42"/>
      <c r="D42" s="42"/>
      <c r="E42" s="42"/>
      <c r="F42" s="42"/>
      <c r="G42" s="42"/>
      <c r="H42" s="42"/>
      <c r="I42" s="44"/>
      <c r="J42" s="42"/>
      <c r="K42" s="42"/>
      <c r="L42" s="42"/>
      <c r="M42" s="42"/>
      <c r="N42" s="42"/>
      <c r="O42" s="42"/>
      <c r="P42" s="42"/>
      <c r="Q42" s="42"/>
      <c r="R42" s="1" t="s">
        <v>1108</v>
      </c>
      <c r="S42" s="1" t="s">
        <v>1107</v>
      </c>
      <c r="T42" s="42"/>
      <c r="U42" s="46"/>
      <c r="V42" s="42"/>
      <c r="W42" s="42"/>
    </row>
    <row r="43" spans="1:23" ht="17.25" customHeight="1" thickBot="1" x14ac:dyDescent="0.3">
      <c r="A43" s="47"/>
      <c r="B43" s="47" t="s">
        <v>8</v>
      </c>
      <c r="C43" s="47">
        <v>426</v>
      </c>
      <c r="D43" s="47" t="s">
        <v>111</v>
      </c>
      <c r="E43" s="47" t="s">
        <v>98</v>
      </c>
      <c r="F43" s="47" t="s">
        <v>54</v>
      </c>
      <c r="G43" s="47" t="s">
        <v>4</v>
      </c>
      <c r="H43" s="47"/>
      <c r="I43" s="48" t="s">
        <v>110</v>
      </c>
      <c r="J43" s="47" t="s">
        <v>109</v>
      </c>
      <c r="K43" s="47" t="s">
        <v>1</v>
      </c>
      <c r="L43" s="47"/>
      <c r="M43" s="47">
        <v>0</v>
      </c>
      <c r="N43" s="1" t="s">
        <v>108</v>
      </c>
      <c r="O43" s="1" t="s">
        <v>98</v>
      </c>
      <c r="P43" s="1" t="s">
        <v>100</v>
      </c>
      <c r="Q43" s="1" t="s">
        <v>24</v>
      </c>
      <c r="R43" s="1" t="s">
        <v>107</v>
      </c>
      <c r="S43" s="1" t="s">
        <v>106</v>
      </c>
      <c r="T43" s="47" t="s">
        <v>100</v>
      </c>
      <c r="U43" s="49">
        <v>0</v>
      </c>
      <c r="V43" s="47">
        <v>234</v>
      </c>
      <c r="W43" s="47"/>
    </row>
    <row r="44" spans="1:23" ht="17.25" customHeight="1" thickBot="1" x14ac:dyDescent="0.3">
      <c r="A44" s="41"/>
      <c r="B44" s="41"/>
      <c r="C44" s="41"/>
      <c r="D44" s="41"/>
      <c r="E44" s="41"/>
      <c r="F44" s="41"/>
      <c r="G44" s="41"/>
      <c r="H44" s="41"/>
      <c r="I44" s="43"/>
      <c r="J44" s="41"/>
      <c r="K44" s="41"/>
      <c r="L44" s="41"/>
      <c r="M44" s="41"/>
      <c r="N44" s="1" t="s">
        <v>105</v>
      </c>
      <c r="O44" s="1" t="s">
        <v>98</v>
      </c>
      <c r="P44" s="1" t="s">
        <v>100</v>
      </c>
      <c r="Q44" s="1" t="s">
        <v>24</v>
      </c>
      <c r="R44" s="1"/>
      <c r="S44" s="1"/>
      <c r="T44" s="41"/>
      <c r="U44" s="45"/>
      <c r="V44" s="41"/>
      <c r="W44" s="41"/>
    </row>
    <row r="45" spans="1:23" ht="17.25" customHeight="1" thickBot="1" x14ac:dyDescent="0.3">
      <c r="A45" s="41"/>
      <c r="B45" s="41"/>
      <c r="C45" s="41"/>
      <c r="D45" s="41"/>
      <c r="E45" s="41"/>
      <c r="F45" s="41"/>
      <c r="G45" s="41"/>
      <c r="H45" s="41"/>
      <c r="I45" s="43"/>
      <c r="J45" s="41"/>
      <c r="K45" s="41"/>
      <c r="L45" s="41"/>
      <c r="M45" s="41"/>
      <c r="N45" s="1" t="s">
        <v>104</v>
      </c>
      <c r="O45" s="1" t="s">
        <v>98</v>
      </c>
      <c r="P45" s="1" t="s">
        <v>100</v>
      </c>
      <c r="Q45" s="1" t="s">
        <v>24</v>
      </c>
      <c r="R45" s="1"/>
      <c r="S45" s="1"/>
      <c r="T45" s="41"/>
      <c r="U45" s="45"/>
      <c r="V45" s="41"/>
      <c r="W45" s="41"/>
    </row>
    <row r="46" spans="1:23" ht="17.25" customHeight="1" thickBot="1" x14ac:dyDescent="0.3">
      <c r="A46" s="41"/>
      <c r="B46" s="41"/>
      <c r="C46" s="41"/>
      <c r="D46" s="41"/>
      <c r="E46" s="41"/>
      <c r="F46" s="41"/>
      <c r="G46" s="41"/>
      <c r="H46" s="41"/>
      <c r="I46" s="43"/>
      <c r="J46" s="41"/>
      <c r="K46" s="41"/>
      <c r="L46" s="41"/>
      <c r="M46" s="41"/>
      <c r="N46" s="1" t="s">
        <v>103</v>
      </c>
      <c r="O46" s="1" t="s">
        <v>98</v>
      </c>
      <c r="P46" s="1" t="s">
        <v>100</v>
      </c>
      <c r="Q46" s="1" t="s">
        <v>24</v>
      </c>
      <c r="R46" s="1"/>
      <c r="S46" s="1"/>
      <c r="T46" s="41"/>
      <c r="U46" s="45"/>
      <c r="V46" s="41"/>
      <c r="W46" s="41"/>
    </row>
    <row r="47" spans="1:23" ht="17.25" customHeight="1" thickBot="1" x14ac:dyDescent="0.3">
      <c r="A47" s="41"/>
      <c r="B47" s="41"/>
      <c r="C47" s="41"/>
      <c r="D47" s="41"/>
      <c r="E47" s="41"/>
      <c r="F47" s="41"/>
      <c r="G47" s="41"/>
      <c r="H47" s="41"/>
      <c r="I47" s="43"/>
      <c r="J47" s="41"/>
      <c r="K47" s="41"/>
      <c r="L47" s="41"/>
      <c r="M47" s="41"/>
      <c r="N47" s="1" t="s">
        <v>102</v>
      </c>
      <c r="O47" s="1" t="s">
        <v>98</v>
      </c>
      <c r="P47" s="1" t="s">
        <v>100</v>
      </c>
      <c r="Q47" s="1" t="s">
        <v>24</v>
      </c>
      <c r="R47" s="1"/>
      <c r="S47" s="1"/>
      <c r="T47" s="41"/>
      <c r="U47" s="45"/>
      <c r="V47" s="41"/>
      <c r="W47" s="41"/>
    </row>
    <row r="48" spans="1:23" ht="17.25" customHeight="1" thickBot="1" x14ac:dyDescent="0.3">
      <c r="A48" s="41"/>
      <c r="B48" s="41"/>
      <c r="C48" s="41"/>
      <c r="D48" s="41"/>
      <c r="E48" s="41"/>
      <c r="F48" s="41"/>
      <c r="G48" s="41"/>
      <c r="H48" s="41"/>
      <c r="I48" s="43"/>
      <c r="J48" s="41"/>
      <c r="K48" s="41"/>
      <c r="L48" s="41"/>
      <c r="M48" s="41"/>
      <c r="N48" s="1" t="s">
        <v>101</v>
      </c>
      <c r="O48" s="1" t="s">
        <v>98</v>
      </c>
      <c r="P48" s="1" t="s">
        <v>100</v>
      </c>
      <c r="Q48" s="1" t="s">
        <v>24</v>
      </c>
      <c r="R48" s="1"/>
      <c r="S48" s="1"/>
      <c r="T48" s="41"/>
      <c r="U48" s="45"/>
      <c r="V48" s="41"/>
      <c r="W48" s="41"/>
    </row>
    <row r="49" spans="1:23" ht="17.25" customHeight="1" thickBot="1" x14ac:dyDescent="0.3">
      <c r="A49" s="42"/>
      <c r="B49" s="42"/>
      <c r="C49" s="42"/>
      <c r="D49" s="42"/>
      <c r="E49" s="42"/>
      <c r="F49" s="42"/>
      <c r="G49" s="42"/>
      <c r="H49" s="42"/>
      <c r="I49" s="44"/>
      <c r="J49" s="42"/>
      <c r="K49" s="42"/>
      <c r="L49" s="42"/>
      <c r="M49" s="42"/>
      <c r="N49" s="1" t="s">
        <v>99</v>
      </c>
      <c r="O49" s="1" t="s">
        <v>98</v>
      </c>
      <c r="P49" s="1" t="s">
        <v>97</v>
      </c>
      <c r="Q49" s="1" t="s">
        <v>24</v>
      </c>
      <c r="R49" s="1"/>
      <c r="S49" s="1"/>
      <c r="T49" s="42"/>
      <c r="U49" s="46"/>
      <c r="V49" s="42"/>
      <c r="W49" s="42"/>
    </row>
    <row r="50" spans="1:23" ht="17.25" customHeight="1" thickBot="1" x14ac:dyDescent="0.3">
      <c r="A50" s="47"/>
      <c r="B50" s="47" t="s">
        <v>8</v>
      </c>
      <c r="C50" s="47">
        <v>427</v>
      </c>
      <c r="D50" s="47" t="s">
        <v>96</v>
      </c>
      <c r="E50" s="47" t="s">
        <v>88</v>
      </c>
      <c r="F50" s="47" t="s">
        <v>54</v>
      </c>
      <c r="G50" s="47" t="s">
        <v>95</v>
      </c>
      <c r="H50" s="47"/>
      <c r="I50" s="48" t="s">
        <v>94</v>
      </c>
      <c r="J50" s="47" t="s">
        <v>93</v>
      </c>
      <c r="K50" s="47" t="s">
        <v>1</v>
      </c>
      <c r="L50" s="47"/>
      <c r="M50" s="47">
        <v>0</v>
      </c>
      <c r="N50" s="1" t="s">
        <v>92</v>
      </c>
      <c r="O50" s="1" t="s">
        <v>88</v>
      </c>
      <c r="P50" s="1" t="s">
        <v>87</v>
      </c>
      <c r="Q50" s="1" t="s">
        <v>24</v>
      </c>
      <c r="R50" s="1"/>
      <c r="S50" s="1"/>
      <c r="T50" s="47" t="s">
        <v>87</v>
      </c>
      <c r="U50" s="49">
        <v>0</v>
      </c>
      <c r="V50" s="47">
        <v>-90</v>
      </c>
      <c r="W50" s="47"/>
    </row>
    <row r="51" spans="1:23" ht="17.25" customHeight="1" thickBot="1" x14ac:dyDescent="0.3">
      <c r="A51" s="41"/>
      <c r="B51" s="41"/>
      <c r="C51" s="41"/>
      <c r="D51" s="41"/>
      <c r="E51" s="41"/>
      <c r="F51" s="41"/>
      <c r="G51" s="41"/>
      <c r="H51" s="41"/>
      <c r="I51" s="43"/>
      <c r="J51" s="41"/>
      <c r="K51" s="41"/>
      <c r="L51" s="41"/>
      <c r="M51" s="41"/>
      <c r="N51" s="1" t="s">
        <v>91</v>
      </c>
      <c r="O51" s="1" t="s">
        <v>88</v>
      </c>
      <c r="P51" s="1" t="s">
        <v>90</v>
      </c>
      <c r="Q51" s="1" t="s">
        <v>24</v>
      </c>
      <c r="R51" s="1"/>
      <c r="S51" s="1"/>
      <c r="T51" s="41"/>
      <c r="U51" s="45"/>
      <c r="V51" s="41"/>
      <c r="W51" s="41"/>
    </row>
    <row r="52" spans="1:23" ht="17.25" customHeight="1" thickBot="1" x14ac:dyDescent="0.3">
      <c r="A52" s="42"/>
      <c r="B52" s="42"/>
      <c r="C52" s="42"/>
      <c r="D52" s="42"/>
      <c r="E52" s="42"/>
      <c r="F52" s="42"/>
      <c r="G52" s="42"/>
      <c r="H52" s="42"/>
      <c r="I52" s="44"/>
      <c r="J52" s="42"/>
      <c r="K52" s="42"/>
      <c r="L52" s="42"/>
      <c r="M52" s="42"/>
      <c r="N52" s="1" t="s">
        <v>89</v>
      </c>
      <c r="O52" s="1" t="s">
        <v>88</v>
      </c>
      <c r="P52" s="1" t="s">
        <v>87</v>
      </c>
      <c r="Q52" s="1" t="s">
        <v>24</v>
      </c>
      <c r="R52" s="1"/>
      <c r="S52" s="1"/>
      <c r="T52" s="42"/>
      <c r="U52" s="46"/>
      <c r="V52" s="42"/>
      <c r="W52" s="42"/>
    </row>
    <row r="53" spans="1:23" ht="17.25" customHeight="1" thickBot="1" x14ac:dyDescent="0.3">
      <c r="A53" s="47"/>
      <c r="B53" s="47" t="s">
        <v>8</v>
      </c>
      <c r="C53" s="47">
        <v>428</v>
      </c>
      <c r="D53" s="47" t="s">
        <v>86</v>
      </c>
      <c r="E53" s="47" t="s">
        <v>81</v>
      </c>
      <c r="F53" s="47" t="s">
        <v>54</v>
      </c>
      <c r="G53" s="47" t="s">
        <v>4</v>
      </c>
      <c r="H53" s="47"/>
      <c r="I53" s="48" t="s">
        <v>85</v>
      </c>
      <c r="J53" s="47" t="s">
        <v>79</v>
      </c>
      <c r="K53" s="47" t="s">
        <v>1</v>
      </c>
      <c r="L53" s="47"/>
      <c r="M53" s="47">
        <v>0</v>
      </c>
      <c r="N53" s="47" t="s">
        <v>84</v>
      </c>
      <c r="O53" s="47" t="s">
        <v>77</v>
      </c>
      <c r="P53" s="47" t="s">
        <v>65</v>
      </c>
      <c r="Q53" s="47" t="s">
        <v>24</v>
      </c>
      <c r="R53" s="1" t="s">
        <v>83</v>
      </c>
      <c r="S53" s="1" t="s">
        <v>34</v>
      </c>
      <c r="T53" s="47" t="s">
        <v>0</v>
      </c>
      <c r="U53" s="49">
        <v>0</v>
      </c>
      <c r="V53" s="47">
        <v>154</v>
      </c>
      <c r="W53" s="47"/>
    </row>
    <row r="54" spans="1:23" ht="17.25" customHeight="1" thickBot="1" x14ac:dyDescent="0.3">
      <c r="A54" s="42"/>
      <c r="B54" s="42"/>
      <c r="C54" s="42"/>
      <c r="D54" s="42"/>
      <c r="E54" s="42"/>
      <c r="F54" s="42"/>
      <c r="G54" s="42"/>
      <c r="H54" s="42"/>
      <c r="I54" s="44"/>
      <c r="J54" s="42"/>
      <c r="K54" s="42"/>
      <c r="L54" s="42"/>
      <c r="M54" s="42"/>
      <c r="N54" s="42"/>
      <c r="O54" s="42"/>
      <c r="P54" s="42"/>
      <c r="Q54" s="42"/>
      <c r="R54" s="1" t="s">
        <v>82</v>
      </c>
      <c r="S54" s="1" t="s">
        <v>22</v>
      </c>
      <c r="T54" s="42"/>
      <c r="U54" s="46"/>
      <c r="V54" s="42"/>
      <c r="W54" s="42"/>
    </row>
    <row r="55" spans="1:23" ht="17.25" customHeight="1" thickBot="1" x14ac:dyDescent="0.3">
      <c r="A55" s="47"/>
      <c r="B55" s="47" t="s">
        <v>8</v>
      </c>
      <c r="C55" s="47">
        <v>429</v>
      </c>
      <c r="D55" s="47" t="s">
        <v>69</v>
      </c>
      <c r="E55" s="47" t="s">
        <v>81</v>
      </c>
      <c r="F55" s="47" t="s">
        <v>54</v>
      </c>
      <c r="G55" s="47" t="s">
        <v>4</v>
      </c>
      <c r="H55" s="47"/>
      <c r="I55" s="48" t="s">
        <v>80</v>
      </c>
      <c r="J55" s="47" t="s">
        <v>79</v>
      </c>
      <c r="K55" s="47" t="s">
        <v>1</v>
      </c>
      <c r="L55" s="47"/>
      <c r="M55" s="47">
        <v>0</v>
      </c>
      <c r="N55" s="47" t="s">
        <v>78</v>
      </c>
      <c r="O55" s="47" t="s">
        <v>77</v>
      </c>
      <c r="P55" s="47" t="s">
        <v>65</v>
      </c>
      <c r="Q55" s="47" t="s">
        <v>24</v>
      </c>
      <c r="R55" s="1" t="s">
        <v>76</v>
      </c>
      <c r="S55" s="1" t="s">
        <v>34</v>
      </c>
      <c r="T55" s="47" t="s">
        <v>0</v>
      </c>
      <c r="U55" s="49">
        <v>0</v>
      </c>
      <c r="V55" s="47">
        <v>154</v>
      </c>
      <c r="W55" s="47"/>
    </row>
    <row r="56" spans="1:23" ht="17.25" customHeight="1" thickBot="1" x14ac:dyDescent="0.3">
      <c r="A56" s="42"/>
      <c r="B56" s="42"/>
      <c r="C56" s="42"/>
      <c r="D56" s="42"/>
      <c r="E56" s="42"/>
      <c r="F56" s="42"/>
      <c r="G56" s="42"/>
      <c r="H56" s="42"/>
      <c r="I56" s="44"/>
      <c r="J56" s="42"/>
      <c r="K56" s="42"/>
      <c r="L56" s="42"/>
      <c r="M56" s="42"/>
      <c r="N56" s="42"/>
      <c r="O56" s="42"/>
      <c r="P56" s="42"/>
      <c r="Q56" s="42"/>
      <c r="R56" s="1" t="s">
        <v>75</v>
      </c>
      <c r="S56" s="1" t="s">
        <v>22</v>
      </c>
      <c r="T56" s="42"/>
      <c r="U56" s="46"/>
      <c r="V56" s="42"/>
      <c r="W56" s="42"/>
    </row>
    <row r="57" spans="1:23" ht="17.25" customHeight="1" thickBot="1" x14ac:dyDescent="0.3">
      <c r="A57" s="47"/>
      <c r="B57" s="47" t="s">
        <v>8</v>
      </c>
      <c r="C57" s="47">
        <v>430</v>
      </c>
      <c r="D57" s="47" t="s">
        <v>69</v>
      </c>
      <c r="E57" s="47" t="s">
        <v>14</v>
      </c>
      <c r="F57" s="47" t="s">
        <v>54</v>
      </c>
      <c r="G57" s="47" t="s">
        <v>4</v>
      </c>
      <c r="H57" s="47"/>
      <c r="I57" s="48" t="s">
        <v>74</v>
      </c>
      <c r="J57" s="47" t="s">
        <v>11</v>
      </c>
      <c r="K57" s="47" t="s">
        <v>1</v>
      </c>
      <c r="L57" s="47"/>
      <c r="M57" s="47">
        <v>0</v>
      </c>
      <c r="N57" s="47" t="s">
        <v>73</v>
      </c>
      <c r="O57" s="47" t="s">
        <v>66</v>
      </c>
      <c r="P57" s="47" t="s">
        <v>65</v>
      </c>
      <c r="Q57" s="47" t="s">
        <v>24</v>
      </c>
      <c r="R57" s="1" t="s">
        <v>72</v>
      </c>
      <c r="S57" s="1" t="s">
        <v>63</v>
      </c>
      <c r="T57" s="47" t="s">
        <v>0</v>
      </c>
      <c r="U57" s="49">
        <v>0</v>
      </c>
      <c r="V57" s="47">
        <v>154</v>
      </c>
      <c r="W57" s="47"/>
    </row>
    <row r="58" spans="1:23" ht="17.25" customHeight="1" thickBot="1" x14ac:dyDescent="0.3">
      <c r="A58" s="41"/>
      <c r="B58" s="41"/>
      <c r="C58" s="41"/>
      <c r="D58" s="41"/>
      <c r="E58" s="41"/>
      <c r="F58" s="41"/>
      <c r="G58" s="41"/>
      <c r="H58" s="41"/>
      <c r="I58" s="43"/>
      <c r="J58" s="41"/>
      <c r="K58" s="41"/>
      <c r="L58" s="41"/>
      <c r="M58" s="41"/>
      <c r="N58" s="41"/>
      <c r="O58" s="41"/>
      <c r="P58" s="41"/>
      <c r="Q58" s="41"/>
      <c r="R58" s="1" t="s">
        <v>71</v>
      </c>
      <c r="S58" s="1" t="s">
        <v>63</v>
      </c>
      <c r="T58" s="41"/>
      <c r="U58" s="45"/>
      <c r="V58" s="41"/>
      <c r="W58" s="41"/>
    </row>
    <row r="59" spans="1:23" ht="17.25" customHeight="1" thickBot="1" x14ac:dyDescent="0.3">
      <c r="A59" s="42"/>
      <c r="B59" s="42"/>
      <c r="C59" s="42"/>
      <c r="D59" s="42"/>
      <c r="E59" s="42"/>
      <c r="F59" s="42"/>
      <c r="G59" s="42"/>
      <c r="H59" s="42"/>
      <c r="I59" s="44"/>
      <c r="J59" s="42"/>
      <c r="K59" s="42"/>
      <c r="L59" s="42"/>
      <c r="M59" s="42"/>
      <c r="N59" s="42"/>
      <c r="O59" s="42"/>
      <c r="P59" s="42"/>
      <c r="Q59" s="42"/>
      <c r="R59" s="1" t="s">
        <v>70</v>
      </c>
      <c r="S59" s="1" t="s">
        <v>22</v>
      </c>
      <c r="T59" s="42"/>
      <c r="U59" s="46"/>
      <c r="V59" s="42"/>
      <c r="W59" s="42"/>
    </row>
    <row r="60" spans="1:23" ht="17.25" customHeight="1" thickBot="1" x14ac:dyDescent="0.3">
      <c r="A60" s="47"/>
      <c r="B60" s="47" t="s">
        <v>8</v>
      </c>
      <c r="C60" s="47">
        <v>431</v>
      </c>
      <c r="D60" s="47" t="s">
        <v>69</v>
      </c>
      <c r="E60" s="47" t="s">
        <v>14</v>
      </c>
      <c r="F60" s="47" t="s">
        <v>54</v>
      </c>
      <c r="G60" s="47" t="s">
        <v>4</v>
      </c>
      <c r="H60" s="47"/>
      <c r="I60" s="48" t="s">
        <v>68</v>
      </c>
      <c r="J60" s="47" t="s">
        <v>11</v>
      </c>
      <c r="K60" s="47" t="s">
        <v>1</v>
      </c>
      <c r="L60" s="47"/>
      <c r="M60" s="47">
        <v>0</v>
      </c>
      <c r="N60" s="47" t="s">
        <v>67</v>
      </c>
      <c r="O60" s="47" t="s">
        <v>66</v>
      </c>
      <c r="P60" s="47" t="s">
        <v>65</v>
      </c>
      <c r="Q60" s="47" t="s">
        <v>24</v>
      </c>
      <c r="R60" s="1" t="s">
        <v>64</v>
      </c>
      <c r="S60" s="1" t="s">
        <v>63</v>
      </c>
      <c r="T60" s="47" t="s">
        <v>0</v>
      </c>
      <c r="U60" s="49">
        <v>0</v>
      </c>
      <c r="V60" s="47">
        <v>154</v>
      </c>
      <c r="W60" s="47"/>
    </row>
    <row r="61" spans="1:23" ht="17.25" customHeight="1" thickBot="1" x14ac:dyDescent="0.3">
      <c r="A61" s="42"/>
      <c r="B61" s="42"/>
      <c r="C61" s="42"/>
      <c r="D61" s="42"/>
      <c r="E61" s="42"/>
      <c r="F61" s="42"/>
      <c r="G61" s="42"/>
      <c r="H61" s="42"/>
      <c r="I61" s="44"/>
      <c r="J61" s="42"/>
      <c r="K61" s="42"/>
      <c r="L61" s="42"/>
      <c r="M61" s="42"/>
      <c r="N61" s="42"/>
      <c r="O61" s="42"/>
      <c r="P61" s="42"/>
      <c r="Q61" s="42"/>
      <c r="R61" s="1" t="s">
        <v>62</v>
      </c>
      <c r="S61" s="1" t="s">
        <v>22</v>
      </c>
      <c r="T61" s="42"/>
      <c r="U61" s="46"/>
      <c r="V61" s="42"/>
      <c r="W61" s="42"/>
    </row>
    <row r="62" spans="1:23" ht="17.25" customHeight="1" thickBot="1" x14ac:dyDescent="0.3">
      <c r="A62" s="47"/>
      <c r="B62" s="47" t="s">
        <v>8</v>
      </c>
      <c r="C62" s="47">
        <v>432</v>
      </c>
      <c r="D62" s="47" t="s">
        <v>61</v>
      </c>
      <c r="E62" s="47" t="s">
        <v>20</v>
      </c>
      <c r="F62" s="47" t="s">
        <v>54</v>
      </c>
      <c r="G62" s="47" t="s">
        <v>4</v>
      </c>
      <c r="H62" s="47"/>
      <c r="I62" s="48" t="s">
        <v>60</v>
      </c>
      <c r="J62" s="47" t="s">
        <v>18</v>
      </c>
      <c r="K62" s="47" t="s">
        <v>1</v>
      </c>
      <c r="L62" s="47"/>
      <c r="M62" s="47">
        <v>0</v>
      </c>
      <c r="N62" s="47" t="s">
        <v>59</v>
      </c>
      <c r="O62" s="47" t="s">
        <v>20</v>
      </c>
      <c r="P62" s="47" t="s">
        <v>0</v>
      </c>
      <c r="Q62" s="47" t="s">
        <v>24</v>
      </c>
      <c r="R62" s="1" t="s">
        <v>58</v>
      </c>
      <c r="S62" s="1" t="s">
        <v>56</v>
      </c>
      <c r="T62" s="47" t="s">
        <v>0</v>
      </c>
      <c r="U62" s="49">
        <v>0</v>
      </c>
      <c r="V62" s="47">
        <v>154</v>
      </c>
      <c r="W62" s="47"/>
    </row>
    <row r="63" spans="1:23" ht="17.25" customHeight="1" thickBot="1" x14ac:dyDescent="0.3">
      <c r="A63" s="42"/>
      <c r="B63" s="42"/>
      <c r="C63" s="42"/>
      <c r="D63" s="42"/>
      <c r="E63" s="42"/>
      <c r="F63" s="42"/>
      <c r="G63" s="42"/>
      <c r="H63" s="42"/>
      <c r="I63" s="44"/>
      <c r="J63" s="42"/>
      <c r="K63" s="42"/>
      <c r="L63" s="42"/>
      <c r="M63" s="42"/>
      <c r="N63" s="42"/>
      <c r="O63" s="42"/>
      <c r="P63" s="42"/>
      <c r="Q63" s="42"/>
      <c r="R63" s="1" t="s">
        <v>57</v>
      </c>
      <c r="S63" s="1" t="s">
        <v>56</v>
      </c>
      <c r="T63" s="42"/>
      <c r="U63" s="46"/>
      <c r="V63" s="42"/>
      <c r="W63" s="42"/>
    </row>
    <row r="64" spans="1:23" ht="17.25" customHeight="1" thickBot="1" x14ac:dyDescent="0.3">
      <c r="A64" s="47"/>
      <c r="B64" s="47" t="s">
        <v>8</v>
      </c>
      <c r="C64" s="47">
        <v>433</v>
      </c>
      <c r="D64" s="47" t="s">
        <v>55</v>
      </c>
      <c r="E64" s="47" t="s">
        <v>46</v>
      </c>
      <c r="F64" s="47" t="s">
        <v>54</v>
      </c>
      <c r="G64" s="47" t="s">
        <v>4</v>
      </c>
      <c r="H64" s="47"/>
      <c r="I64" s="48" t="s">
        <v>53</v>
      </c>
      <c r="J64" s="47" t="s">
        <v>52</v>
      </c>
      <c r="K64" s="47" t="s">
        <v>51</v>
      </c>
      <c r="L64" s="47"/>
      <c r="M64" s="47">
        <v>0</v>
      </c>
      <c r="N64" s="1" t="s">
        <v>50</v>
      </c>
      <c r="O64" s="1" t="s">
        <v>46</v>
      </c>
      <c r="P64" s="1" t="s">
        <v>0</v>
      </c>
      <c r="Q64" s="1" t="s">
        <v>24</v>
      </c>
      <c r="R64" s="1" t="s">
        <v>49</v>
      </c>
      <c r="S64" s="1" t="s">
        <v>37</v>
      </c>
      <c r="T64" s="47" t="s">
        <v>0</v>
      </c>
      <c r="U64" s="49">
        <v>0</v>
      </c>
      <c r="V64" s="47">
        <v>154</v>
      </c>
      <c r="W64" s="47"/>
    </row>
    <row r="65" spans="1:23" ht="17.25" customHeight="1" thickBot="1" x14ac:dyDescent="0.3">
      <c r="A65" s="41"/>
      <c r="B65" s="41"/>
      <c r="C65" s="41"/>
      <c r="D65" s="41"/>
      <c r="E65" s="41"/>
      <c r="F65" s="41"/>
      <c r="G65" s="41"/>
      <c r="H65" s="41"/>
      <c r="I65" s="43"/>
      <c r="J65" s="41"/>
      <c r="K65" s="41"/>
      <c r="L65" s="41"/>
      <c r="M65" s="41"/>
      <c r="N65" s="1" t="s">
        <v>48</v>
      </c>
      <c r="O65" s="1" t="s">
        <v>46</v>
      </c>
      <c r="P65" s="1" t="s">
        <v>0</v>
      </c>
      <c r="Q65" s="1" t="s">
        <v>24</v>
      </c>
      <c r="R65" s="1"/>
      <c r="S65" s="1"/>
      <c r="T65" s="41"/>
      <c r="U65" s="45"/>
      <c r="V65" s="41"/>
      <c r="W65" s="41"/>
    </row>
    <row r="66" spans="1:23" ht="17.25" customHeight="1" thickBot="1" x14ac:dyDescent="0.3">
      <c r="A66" s="42"/>
      <c r="B66" s="42"/>
      <c r="C66" s="42"/>
      <c r="D66" s="42"/>
      <c r="E66" s="42"/>
      <c r="F66" s="42"/>
      <c r="G66" s="42"/>
      <c r="H66" s="42"/>
      <c r="I66" s="44"/>
      <c r="J66" s="42"/>
      <c r="K66" s="42"/>
      <c r="L66" s="42"/>
      <c r="M66" s="42"/>
      <c r="N66" s="1" t="s">
        <v>47</v>
      </c>
      <c r="O66" s="1" t="s">
        <v>46</v>
      </c>
      <c r="P66" s="1" t="s">
        <v>0</v>
      </c>
      <c r="Q66" s="1" t="s">
        <v>24</v>
      </c>
      <c r="R66" s="1"/>
      <c r="S66" s="1"/>
      <c r="T66" s="42"/>
      <c r="U66" s="46"/>
      <c r="V66" s="42"/>
      <c r="W66" s="42"/>
    </row>
    <row r="67" spans="1:23" ht="17.25" customHeight="1" thickBot="1" x14ac:dyDescent="0.3">
      <c r="A67" s="47"/>
      <c r="B67" s="47" t="s">
        <v>8</v>
      </c>
      <c r="C67" s="47">
        <v>434</v>
      </c>
      <c r="D67" s="47" t="s">
        <v>45</v>
      </c>
      <c r="E67" s="47" t="s">
        <v>35</v>
      </c>
      <c r="F67" s="47" t="s">
        <v>44</v>
      </c>
      <c r="G67" s="47" t="s">
        <v>4</v>
      </c>
      <c r="H67" s="47"/>
      <c r="I67" s="48" t="s">
        <v>43</v>
      </c>
      <c r="J67" s="47" t="s">
        <v>42</v>
      </c>
      <c r="K67" s="47" t="s">
        <v>1</v>
      </c>
      <c r="L67" s="47"/>
      <c r="M67" s="47">
        <v>0</v>
      </c>
      <c r="N67" s="1" t="s">
        <v>41</v>
      </c>
      <c r="O67" s="1" t="s">
        <v>35</v>
      </c>
      <c r="P67" s="1" t="s">
        <v>40</v>
      </c>
      <c r="Q67" s="1" t="s">
        <v>39</v>
      </c>
      <c r="R67" s="1" t="s">
        <v>38</v>
      </c>
      <c r="S67" s="1" t="s">
        <v>37</v>
      </c>
      <c r="T67" s="47" t="s">
        <v>0</v>
      </c>
      <c r="U67" s="49">
        <v>0.5</v>
      </c>
      <c r="V67" s="47">
        <v>154</v>
      </c>
      <c r="W67" s="47"/>
    </row>
    <row r="68" spans="1:23" ht="17.25" customHeight="1" thickBot="1" x14ac:dyDescent="0.3">
      <c r="A68" s="42"/>
      <c r="B68" s="42"/>
      <c r="C68" s="42"/>
      <c r="D68" s="42"/>
      <c r="E68" s="42"/>
      <c r="F68" s="42"/>
      <c r="G68" s="42"/>
      <c r="H68" s="42"/>
      <c r="I68" s="44"/>
      <c r="J68" s="42"/>
      <c r="K68" s="42"/>
      <c r="L68" s="42"/>
      <c r="M68" s="42"/>
      <c r="N68" s="1" t="s">
        <v>36</v>
      </c>
      <c r="O68" s="1" t="s">
        <v>35</v>
      </c>
      <c r="P68" s="1" t="s">
        <v>34</v>
      </c>
      <c r="Q68" s="1" t="s">
        <v>24</v>
      </c>
      <c r="R68" s="1"/>
      <c r="S68" s="1"/>
      <c r="T68" s="42"/>
      <c r="U68" s="46"/>
      <c r="V68" s="42"/>
      <c r="W68" s="42"/>
    </row>
    <row r="69" spans="1:23" ht="17.25" customHeight="1" thickBot="1" x14ac:dyDescent="0.3">
      <c r="A69" s="1"/>
      <c r="B69" s="1" t="s">
        <v>8</v>
      </c>
      <c r="C69" s="1">
        <v>435</v>
      </c>
      <c r="D69" s="1" t="s">
        <v>33</v>
      </c>
      <c r="E69" s="1" t="s">
        <v>32</v>
      </c>
      <c r="F69" s="1" t="s">
        <v>31</v>
      </c>
      <c r="G69" s="1" t="s">
        <v>4</v>
      </c>
      <c r="H69" s="1"/>
      <c r="I69" s="3" t="s">
        <v>30</v>
      </c>
      <c r="J69" s="1" t="s">
        <v>29</v>
      </c>
      <c r="K69" s="1" t="s">
        <v>1</v>
      </c>
      <c r="L69" s="1"/>
      <c r="M69" s="1">
        <v>0</v>
      </c>
      <c r="N69" s="1"/>
      <c r="O69" s="1"/>
      <c r="P69" s="1"/>
      <c r="Q69" s="1"/>
      <c r="R69" s="1"/>
      <c r="S69" s="1"/>
      <c r="T69" s="1" t="s">
        <v>0</v>
      </c>
      <c r="U69" s="2">
        <v>0</v>
      </c>
      <c r="V69" s="1">
        <v>154</v>
      </c>
      <c r="W69" s="1"/>
    </row>
    <row r="70" spans="1:23" ht="17.25" customHeight="1" thickBot="1" x14ac:dyDescent="0.3">
      <c r="A70" s="47"/>
      <c r="B70" s="47" t="s">
        <v>8</v>
      </c>
      <c r="C70" s="47">
        <v>436</v>
      </c>
      <c r="D70" s="47" t="s">
        <v>28</v>
      </c>
      <c r="E70" s="47" t="s">
        <v>6</v>
      </c>
      <c r="F70" s="47" t="s">
        <v>27</v>
      </c>
      <c r="G70" s="47" t="s">
        <v>4</v>
      </c>
      <c r="H70" s="47"/>
      <c r="I70" s="48" t="s">
        <v>26</v>
      </c>
      <c r="J70" s="47" t="s">
        <v>2</v>
      </c>
      <c r="K70" s="47" t="s">
        <v>1</v>
      </c>
      <c r="L70" s="47"/>
      <c r="M70" s="47">
        <v>0</v>
      </c>
      <c r="N70" s="47" t="s">
        <v>25</v>
      </c>
      <c r="O70" s="47" t="s">
        <v>6</v>
      </c>
      <c r="P70" s="47" t="s">
        <v>0</v>
      </c>
      <c r="Q70" s="47" t="s">
        <v>24</v>
      </c>
      <c r="R70" s="1" t="s">
        <v>23</v>
      </c>
      <c r="S70" s="1" t="s">
        <v>22</v>
      </c>
      <c r="T70" s="47" t="s">
        <v>0</v>
      </c>
      <c r="U70" s="49">
        <v>0</v>
      </c>
      <c r="V70" s="47">
        <v>154</v>
      </c>
      <c r="W70" s="47"/>
    </row>
    <row r="71" spans="1:23" ht="17.25" customHeight="1" thickBot="1" x14ac:dyDescent="0.3">
      <c r="A71" s="42"/>
      <c r="B71" s="42"/>
      <c r="C71" s="42"/>
      <c r="D71" s="42"/>
      <c r="E71" s="42"/>
      <c r="F71" s="42"/>
      <c r="G71" s="42"/>
      <c r="H71" s="42"/>
      <c r="I71" s="44"/>
      <c r="J71" s="42"/>
      <c r="K71" s="42"/>
      <c r="L71" s="42"/>
      <c r="M71" s="42"/>
      <c r="N71" s="42"/>
      <c r="O71" s="42"/>
      <c r="P71" s="42"/>
      <c r="Q71" s="42"/>
      <c r="R71" s="1" t="s">
        <v>1109</v>
      </c>
      <c r="S71" s="1" t="s">
        <v>1110</v>
      </c>
      <c r="T71" s="42"/>
      <c r="U71" s="46"/>
      <c r="V71" s="42"/>
      <c r="W71" s="42"/>
    </row>
    <row r="72" spans="1:23" ht="17.25" customHeight="1" thickBot="1" x14ac:dyDescent="0.3">
      <c r="A72" s="1"/>
      <c r="B72" s="1" t="s">
        <v>16</v>
      </c>
      <c r="C72" s="1">
        <v>437</v>
      </c>
      <c r="D72" s="1" t="s">
        <v>15</v>
      </c>
      <c r="E72" s="1" t="s">
        <v>20</v>
      </c>
      <c r="F72" s="1" t="s">
        <v>13</v>
      </c>
      <c r="G72" s="1" t="s">
        <v>4</v>
      </c>
      <c r="H72" s="1"/>
      <c r="I72" s="3" t="s">
        <v>21</v>
      </c>
      <c r="J72" s="1" t="s">
        <v>18</v>
      </c>
      <c r="K72" s="1" t="s">
        <v>10</v>
      </c>
      <c r="L72" s="1"/>
      <c r="M72" s="1">
        <v>0</v>
      </c>
      <c r="N72" s="1"/>
      <c r="O72" s="1"/>
      <c r="P72" s="1"/>
      <c r="Q72" s="1"/>
      <c r="R72" s="1"/>
      <c r="S72" s="1"/>
      <c r="T72" s="1" t="s">
        <v>17</v>
      </c>
      <c r="U72" s="2">
        <v>0</v>
      </c>
      <c r="V72" s="1">
        <v>123</v>
      </c>
      <c r="W72" s="1"/>
    </row>
    <row r="73" spans="1:23" ht="17.25" customHeight="1" thickBot="1" x14ac:dyDescent="0.3">
      <c r="A73" s="1"/>
      <c r="B73" s="1" t="s">
        <v>16</v>
      </c>
      <c r="C73" s="1">
        <v>438</v>
      </c>
      <c r="D73" s="1" t="s">
        <v>15</v>
      </c>
      <c r="E73" s="1" t="s">
        <v>20</v>
      </c>
      <c r="F73" s="1" t="s">
        <v>13</v>
      </c>
      <c r="G73" s="1" t="s">
        <v>4</v>
      </c>
      <c r="H73" s="1"/>
      <c r="I73" s="3" t="s">
        <v>19</v>
      </c>
      <c r="J73" s="1" t="s">
        <v>18</v>
      </c>
      <c r="K73" s="1" t="s">
        <v>10</v>
      </c>
      <c r="L73" s="1"/>
      <c r="M73" s="1">
        <v>0</v>
      </c>
      <c r="N73" s="1"/>
      <c r="O73" s="1"/>
      <c r="P73" s="1"/>
      <c r="Q73" s="1"/>
      <c r="R73" s="1"/>
      <c r="S73" s="1"/>
      <c r="T73" s="1" t="s">
        <v>17</v>
      </c>
      <c r="U73" s="2">
        <v>0</v>
      </c>
      <c r="V73" s="1">
        <v>123</v>
      </c>
      <c r="W73" s="1"/>
    </row>
    <row r="74" spans="1:23" ht="17.25" customHeight="1" thickBot="1" x14ac:dyDescent="0.3">
      <c r="A74" s="1"/>
      <c r="B74" s="1" t="s">
        <v>16</v>
      </c>
      <c r="C74" s="1">
        <v>439</v>
      </c>
      <c r="D74" s="1" t="s">
        <v>15</v>
      </c>
      <c r="E74" s="1" t="s">
        <v>14</v>
      </c>
      <c r="F74" s="1" t="s">
        <v>13</v>
      </c>
      <c r="G74" s="1" t="s">
        <v>4</v>
      </c>
      <c r="H74" s="1"/>
      <c r="I74" s="3" t="s">
        <v>12</v>
      </c>
      <c r="J74" s="1" t="s">
        <v>11</v>
      </c>
      <c r="K74" s="1" t="s">
        <v>10</v>
      </c>
      <c r="L74" s="1"/>
      <c r="M74" s="1">
        <v>0</v>
      </c>
      <c r="N74" s="1"/>
      <c r="O74" s="1"/>
      <c r="P74" s="1"/>
      <c r="Q74" s="1"/>
      <c r="R74" s="1"/>
      <c r="S74" s="1"/>
      <c r="T74" s="1" t="s">
        <v>9</v>
      </c>
      <c r="U74" s="2">
        <v>0</v>
      </c>
      <c r="V74" s="1">
        <v>32</v>
      </c>
      <c r="W74" s="1"/>
    </row>
    <row r="75" spans="1:23" ht="17.25" customHeight="1" thickBot="1" x14ac:dyDescent="0.3">
      <c r="A75" s="1"/>
      <c r="B75" s="1" t="s">
        <v>8</v>
      </c>
      <c r="C75" s="1">
        <v>440</v>
      </c>
      <c r="D75" s="1" t="s">
        <v>7</v>
      </c>
      <c r="E75" s="1" t="s">
        <v>6</v>
      </c>
      <c r="F75" s="1" t="s">
        <v>5</v>
      </c>
      <c r="G75" s="1" t="s">
        <v>4</v>
      </c>
      <c r="H75" s="1"/>
      <c r="I75" s="3" t="s">
        <v>3</v>
      </c>
      <c r="J75" s="1" t="s">
        <v>2</v>
      </c>
      <c r="K75" s="1" t="s">
        <v>1</v>
      </c>
      <c r="L75" s="1"/>
      <c r="M75" s="1">
        <v>0</v>
      </c>
      <c r="N75" s="1"/>
      <c r="O75" s="1"/>
      <c r="P75" s="1"/>
      <c r="Q75" s="1"/>
      <c r="R75" s="1"/>
      <c r="S75" s="1"/>
      <c r="T75" s="1" t="s">
        <v>0</v>
      </c>
      <c r="U75" s="2">
        <v>0</v>
      </c>
      <c r="V75" s="1">
        <v>154</v>
      </c>
      <c r="W75" s="1"/>
    </row>
    <row r="76" spans="1:23" ht="17.25" customHeight="1" thickBot="1" x14ac:dyDescent="0.3">
      <c r="A76" s="21"/>
      <c r="B76" s="21" t="s">
        <v>8</v>
      </c>
      <c r="C76" s="21">
        <v>441</v>
      </c>
      <c r="D76" s="21" t="s">
        <v>265</v>
      </c>
      <c r="E76" s="21" t="s">
        <v>251</v>
      </c>
      <c r="F76" s="21" t="s">
        <v>1110</v>
      </c>
      <c r="G76" s="21" t="s">
        <v>4</v>
      </c>
      <c r="H76" s="21"/>
      <c r="I76" s="22" t="s">
        <v>1111</v>
      </c>
      <c r="J76" s="21" t="s">
        <v>262</v>
      </c>
      <c r="K76" s="21" t="s">
        <v>1</v>
      </c>
      <c r="L76" s="21"/>
      <c r="M76" s="21">
        <v>0</v>
      </c>
      <c r="N76" s="21"/>
      <c r="O76" s="21"/>
      <c r="P76" s="21"/>
      <c r="Q76" s="21"/>
      <c r="R76" s="21"/>
      <c r="S76" s="21"/>
      <c r="T76" s="21" t="s">
        <v>0</v>
      </c>
      <c r="U76" s="23">
        <v>0</v>
      </c>
      <c r="V76" s="21">
        <v>154</v>
      </c>
      <c r="W76" s="21"/>
    </row>
    <row r="77" spans="1:23" ht="17.25" customHeight="1" x14ac:dyDescent="0.25"/>
    <row r="78" spans="1:23" ht="17.25" customHeight="1" x14ac:dyDescent="0.25"/>
    <row r="79" spans="1:23" ht="17.25" customHeight="1" x14ac:dyDescent="0.25"/>
    <row r="80" spans="1:23" ht="17.25" customHeight="1" x14ac:dyDescent="0.25"/>
    <row r="81" ht="17.25" customHeight="1" x14ac:dyDescent="0.25"/>
    <row r="82" ht="17.25" customHeight="1" x14ac:dyDescent="0.25"/>
    <row r="83" ht="17.25" customHeight="1" x14ac:dyDescent="0.25"/>
    <row r="84" ht="17.25" customHeight="1" x14ac:dyDescent="0.25"/>
    <row r="85" ht="17.25" customHeight="1" x14ac:dyDescent="0.25"/>
    <row r="86" ht="17.25" customHeight="1" x14ac:dyDescent="0.25"/>
    <row r="87" ht="17.25" customHeight="1" x14ac:dyDescent="0.25"/>
    <row r="88" ht="17.25" customHeight="1" x14ac:dyDescent="0.25"/>
    <row r="89" ht="17.25" customHeight="1" x14ac:dyDescent="0.25"/>
    <row r="90" ht="17.25" customHeight="1" x14ac:dyDescent="0.25"/>
    <row r="91" ht="17.25" customHeight="1" x14ac:dyDescent="0.25"/>
    <row r="92" ht="17.25" customHeight="1" x14ac:dyDescent="0.25"/>
    <row r="93" ht="17.25" customHeight="1" x14ac:dyDescent="0.25"/>
    <row r="94" ht="17.25" customHeight="1" x14ac:dyDescent="0.25"/>
    <row r="95" ht="17.25" customHeight="1" x14ac:dyDescent="0.25"/>
  </sheetData>
  <mergeCells count="363">
    <mergeCell ref="U1:U2"/>
    <mergeCell ref="V1:V2"/>
    <mergeCell ref="W1:W2"/>
    <mergeCell ref="G1:G2"/>
    <mergeCell ref="H1:H2"/>
    <mergeCell ref="I1:I2"/>
    <mergeCell ref="J1:J2"/>
    <mergeCell ref="K1:K2"/>
    <mergeCell ref="L1:L2"/>
    <mergeCell ref="A3:A20"/>
    <mergeCell ref="B3:B20"/>
    <mergeCell ref="C3:C20"/>
    <mergeCell ref="D3:D20"/>
    <mergeCell ref="E3:E20"/>
    <mergeCell ref="F3:F20"/>
    <mergeCell ref="M1:M2"/>
    <mergeCell ref="N1:S1"/>
    <mergeCell ref="T1:T2"/>
    <mergeCell ref="A1:A2"/>
    <mergeCell ref="B1:B2"/>
    <mergeCell ref="C1:C2"/>
    <mergeCell ref="D1:D2"/>
    <mergeCell ref="E1:E2"/>
    <mergeCell ref="F1:F2"/>
    <mergeCell ref="C21:C28"/>
    <mergeCell ref="D21:D28"/>
    <mergeCell ref="E21:E28"/>
    <mergeCell ref="F21:F28"/>
    <mergeCell ref="U3:U20"/>
    <mergeCell ref="V3:V20"/>
    <mergeCell ref="W3:W20"/>
    <mergeCell ref="N13:N20"/>
    <mergeCell ref="O13:O20"/>
    <mergeCell ref="P13:P20"/>
    <mergeCell ref="Q13:Q20"/>
    <mergeCell ref="M3:M20"/>
    <mergeCell ref="N3:N12"/>
    <mergeCell ref="O3:O12"/>
    <mergeCell ref="P3:P12"/>
    <mergeCell ref="Q3:Q12"/>
    <mergeCell ref="T3:T20"/>
    <mergeCell ref="G3:G20"/>
    <mergeCell ref="H3:H20"/>
    <mergeCell ref="I3:I20"/>
    <mergeCell ref="J3:J20"/>
    <mergeCell ref="K3:K20"/>
    <mergeCell ref="L3:L20"/>
    <mergeCell ref="U21:U28"/>
    <mergeCell ref="V21:V28"/>
    <mergeCell ref="W21:W28"/>
    <mergeCell ref="A29:A31"/>
    <mergeCell ref="B29:B31"/>
    <mergeCell ref="C29:C31"/>
    <mergeCell ref="D29:D31"/>
    <mergeCell ref="E29:E31"/>
    <mergeCell ref="F29:F31"/>
    <mergeCell ref="G29:G31"/>
    <mergeCell ref="M21:M28"/>
    <mergeCell ref="N21:N28"/>
    <mergeCell ref="O21:O28"/>
    <mergeCell ref="P21:P28"/>
    <mergeCell ref="Q21:Q28"/>
    <mergeCell ref="T21:T28"/>
    <mergeCell ref="G21:G28"/>
    <mergeCell ref="H21:H28"/>
    <mergeCell ref="I21:I28"/>
    <mergeCell ref="J21:J28"/>
    <mergeCell ref="K21:K28"/>
    <mergeCell ref="L21:L28"/>
    <mergeCell ref="A21:A28"/>
    <mergeCell ref="B21:B28"/>
    <mergeCell ref="V29:V31"/>
    <mergeCell ref="W29:W31"/>
    <mergeCell ref="A32:A33"/>
    <mergeCell ref="B32:B33"/>
    <mergeCell ref="C32:C33"/>
    <mergeCell ref="D32:D33"/>
    <mergeCell ref="E32:E33"/>
    <mergeCell ref="F32:F33"/>
    <mergeCell ref="G32:G33"/>
    <mergeCell ref="H32:H33"/>
    <mergeCell ref="N29:N30"/>
    <mergeCell ref="O29:O30"/>
    <mergeCell ref="P29:P30"/>
    <mergeCell ref="Q29:Q30"/>
    <mergeCell ref="T29:T31"/>
    <mergeCell ref="U29:U31"/>
    <mergeCell ref="H29:H31"/>
    <mergeCell ref="I29:I31"/>
    <mergeCell ref="J29:J31"/>
    <mergeCell ref="K29:K31"/>
    <mergeCell ref="L29:L31"/>
    <mergeCell ref="M29:M31"/>
    <mergeCell ref="U32:U33"/>
    <mergeCell ref="V32:V33"/>
    <mergeCell ref="W32:W33"/>
    <mergeCell ref="A34:A35"/>
    <mergeCell ref="B34:B35"/>
    <mergeCell ref="C34:C35"/>
    <mergeCell ref="D34:D35"/>
    <mergeCell ref="E34:E35"/>
    <mergeCell ref="F34:F35"/>
    <mergeCell ref="G34:G35"/>
    <mergeCell ref="I32:I33"/>
    <mergeCell ref="J32:J33"/>
    <mergeCell ref="K32:K33"/>
    <mergeCell ref="L32:L33"/>
    <mergeCell ref="M32:M33"/>
    <mergeCell ref="T32:T33"/>
    <mergeCell ref="V34:V35"/>
    <mergeCell ref="W34:W35"/>
    <mergeCell ref="A36:A37"/>
    <mergeCell ref="B36:B37"/>
    <mergeCell ref="C36:C37"/>
    <mergeCell ref="D36:D37"/>
    <mergeCell ref="E36:E37"/>
    <mergeCell ref="F36:F37"/>
    <mergeCell ref="G36:G37"/>
    <mergeCell ref="H36:H37"/>
    <mergeCell ref="N34:N35"/>
    <mergeCell ref="O34:O35"/>
    <mergeCell ref="P34:P35"/>
    <mergeCell ref="Q34:Q35"/>
    <mergeCell ref="T34:T35"/>
    <mergeCell ref="U34:U35"/>
    <mergeCell ref="H34:H35"/>
    <mergeCell ref="I34:I35"/>
    <mergeCell ref="J34:J35"/>
    <mergeCell ref="K34:K35"/>
    <mergeCell ref="L34:L35"/>
    <mergeCell ref="M34:M35"/>
    <mergeCell ref="W36:W37"/>
    <mergeCell ref="A39:A42"/>
    <mergeCell ref="B39:B42"/>
    <mergeCell ref="C39:C42"/>
    <mergeCell ref="D39:D42"/>
    <mergeCell ref="E39:E42"/>
    <mergeCell ref="F39:F42"/>
    <mergeCell ref="G39:G42"/>
    <mergeCell ref="H39:H42"/>
    <mergeCell ref="I39:I42"/>
    <mergeCell ref="O36:O37"/>
    <mergeCell ref="P36:P37"/>
    <mergeCell ref="Q36:Q37"/>
    <mergeCell ref="T36:T37"/>
    <mergeCell ref="U36:U37"/>
    <mergeCell ref="V36:V37"/>
    <mergeCell ref="I36:I37"/>
    <mergeCell ref="J36:J37"/>
    <mergeCell ref="K36:K37"/>
    <mergeCell ref="L36:L37"/>
    <mergeCell ref="M36:M37"/>
    <mergeCell ref="N36:N37"/>
    <mergeCell ref="P39:P40"/>
    <mergeCell ref="Q39:Q40"/>
    <mergeCell ref="T39:T42"/>
    <mergeCell ref="U39:U42"/>
    <mergeCell ref="V39:V42"/>
    <mergeCell ref="W39:W42"/>
    <mergeCell ref="P41:P42"/>
    <mergeCell ref="Q41:Q42"/>
    <mergeCell ref="J39:J42"/>
    <mergeCell ref="K39:K42"/>
    <mergeCell ref="L39:L42"/>
    <mergeCell ref="M39:M42"/>
    <mergeCell ref="N39:N40"/>
    <mergeCell ref="O39:O40"/>
    <mergeCell ref="N41:N42"/>
    <mergeCell ref="O41:O42"/>
    <mergeCell ref="M43:M49"/>
    <mergeCell ref="T43:T49"/>
    <mergeCell ref="U43:U49"/>
    <mergeCell ref="V43:V49"/>
    <mergeCell ref="W43:W49"/>
    <mergeCell ref="A50:A52"/>
    <mergeCell ref="B50:B52"/>
    <mergeCell ref="C50:C52"/>
    <mergeCell ref="D50:D52"/>
    <mergeCell ref="E50:E52"/>
    <mergeCell ref="G43:G49"/>
    <mergeCell ref="H43:H49"/>
    <mergeCell ref="I43:I49"/>
    <mergeCell ref="J43:J49"/>
    <mergeCell ref="K43:K49"/>
    <mergeCell ref="L43:L49"/>
    <mergeCell ref="A43:A49"/>
    <mergeCell ref="B43:B49"/>
    <mergeCell ref="C43:C49"/>
    <mergeCell ref="D43:D49"/>
    <mergeCell ref="E43:E49"/>
    <mergeCell ref="F43:F49"/>
    <mergeCell ref="T50:T52"/>
    <mergeCell ref="U50:U52"/>
    <mergeCell ref="V50:V52"/>
    <mergeCell ref="W50:W52"/>
    <mergeCell ref="F50:F52"/>
    <mergeCell ref="G50:G52"/>
    <mergeCell ref="H50:H52"/>
    <mergeCell ref="I50:I52"/>
    <mergeCell ref="J50:J52"/>
    <mergeCell ref="K50:K52"/>
    <mergeCell ref="L53:L54"/>
    <mergeCell ref="U53:U54"/>
    <mergeCell ref="V53:V54"/>
    <mergeCell ref="W53:W54"/>
    <mergeCell ref="N53:N54"/>
    <mergeCell ref="O53:O54"/>
    <mergeCell ref="P53:P54"/>
    <mergeCell ref="Q53:Q54"/>
    <mergeCell ref="T53:T54"/>
    <mergeCell ref="A53:A54"/>
    <mergeCell ref="B53:B54"/>
    <mergeCell ref="C53:C54"/>
    <mergeCell ref="D53:D54"/>
    <mergeCell ref="E53:E54"/>
    <mergeCell ref="F53:F54"/>
    <mergeCell ref="L50:L52"/>
    <mergeCell ref="M50:M52"/>
    <mergeCell ref="K55:K56"/>
    <mergeCell ref="L55:L56"/>
    <mergeCell ref="M55:M56"/>
    <mergeCell ref="A55:A56"/>
    <mergeCell ref="B55:B56"/>
    <mergeCell ref="C55:C56"/>
    <mergeCell ref="D55:D56"/>
    <mergeCell ref="E55:E56"/>
    <mergeCell ref="F55:F56"/>
    <mergeCell ref="G55:G56"/>
    <mergeCell ref="M53:M54"/>
    <mergeCell ref="G53:G54"/>
    <mergeCell ref="H53:H54"/>
    <mergeCell ref="I53:I54"/>
    <mergeCell ref="J53:J54"/>
    <mergeCell ref="K53:K54"/>
    <mergeCell ref="J57:J59"/>
    <mergeCell ref="K57:K59"/>
    <mergeCell ref="L57:L59"/>
    <mergeCell ref="M57:M59"/>
    <mergeCell ref="N57:N59"/>
    <mergeCell ref="V55:V56"/>
    <mergeCell ref="W55:W56"/>
    <mergeCell ref="A57:A59"/>
    <mergeCell ref="B57:B59"/>
    <mergeCell ref="C57:C59"/>
    <mergeCell ref="D57:D59"/>
    <mergeCell ref="E57:E59"/>
    <mergeCell ref="F57:F59"/>
    <mergeCell ref="G57:G59"/>
    <mergeCell ref="H57:H59"/>
    <mergeCell ref="N55:N56"/>
    <mergeCell ref="O55:O56"/>
    <mergeCell ref="P55:P56"/>
    <mergeCell ref="Q55:Q56"/>
    <mergeCell ref="T55:T56"/>
    <mergeCell ref="U55:U56"/>
    <mergeCell ref="H55:H56"/>
    <mergeCell ref="I55:I56"/>
    <mergeCell ref="J55:J56"/>
    <mergeCell ref="W60:W61"/>
    <mergeCell ref="J60:J61"/>
    <mergeCell ref="K60:K61"/>
    <mergeCell ref="L60:L61"/>
    <mergeCell ref="M60:M61"/>
    <mergeCell ref="N60:N61"/>
    <mergeCell ref="O60:O61"/>
    <mergeCell ref="W57:W59"/>
    <mergeCell ref="A60:A61"/>
    <mergeCell ref="B60:B61"/>
    <mergeCell ref="C60:C61"/>
    <mergeCell ref="D60:D61"/>
    <mergeCell ref="E60:E61"/>
    <mergeCell ref="F60:F61"/>
    <mergeCell ref="G60:G61"/>
    <mergeCell ref="H60:H61"/>
    <mergeCell ref="I60:I61"/>
    <mergeCell ref="O57:O59"/>
    <mergeCell ref="P57:P59"/>
    <mergeCell ref="Q57:Q59"/>
    <mergeCell ref="T57:T59"/>
    <mergeCell ref="U57:U59"/>
    <mergeCell ref="V57:V59"/>
    <mergeCell ref="I57:I59"/>
    <mergeCell ref="C62:C63"/>
    <mergeCell ref="D62:D63"/>
    <mergeCell ref="E62:E63"/>
    <mergeCell ref="F62:F63"/>
    <mergeCell ref="P60:P61"/>
    <mergeCell ref="Q60:Q61"/>
    <mergeCell ref="T60:T61"/>
    <mergeCell ref="U60:U61"/>
    <mergeCell ref="V60:V61"/>
    <mergeCell ref="U62:U63"/>
    <mergeCell ref="V62:V63"/>
    <mergeCell ref="W62:W63"/>
    <mergeCell ref="A64:A66"/>
    <mergeCell ref="B64:B66"/>
    <mergeCell ref="C64:C66"/>
    <mergeCell ref="D64:D66"/>
    <mergeCell ref="E64:E66"/>
    <mergeCell ref="F64:F66"/>
    <mergeCell ref="G64:G66"/>
    <mergeCell ref="M62:M63"/>
    <mergeCell ref="N62:N63"/>
    <mergeCell ref="O62:O63"/>
    <mergeCell ref="P62:P63"/>
    <mergeCell ref="Q62:Q63"/>
    <mergeCell ref="T62:T63"/>
    <mergeCell ref="G62:G63"/>
    <mergeCell ref="H62:H63"/>
    <mergeCell ref="I62:I63"/>
    <mergeCell ref="J62:J63"/>
    <mergeCell ref="K62:K63"/>
    <mergeCell ref="L62:L63"/>
    <mergeCell ref="A62:A63"/>
    <mergeCell ref="B62:B63"/>
    <mergeCell ref="T64:T66"/>
    <mergeCell ref="U64:U66"/>
    <mergeCell ref="V64:V66"/>
    <mergeCell ref="W64:W66"/>
    <mergeCell ref="A67:A68"/>
    <mergeCell ref="B67:B68"/>
    <mergeCell ref="C67:C68"/>
    <mergeCell ref="D67:D68"/>
    <mergeCell ref="E67:E68"/>
    <mergeCell ref="F67:F68"/>
    <mergeCell ref="H64:H66"/>
    <mergeCell ref="I64:I66"/>
    <mergeCell ref="J64:J66"/>
    <mergeCell ref="K64:K66"/>
    <mergeCell ref="L64:L66"/>
    <mergeCell ref="M64:M66"/>
    <mergeCell ref="V67:V68"/>
    <mergeCell ref="W67:W68"/>
    <mergeCell ref="K67:K68"/>
    <mergeCell ref="L67:L68"/>
    <mergeCell ref="A70:A71"/>
    <mergeCell ref="B70:B71"/>
    <mergeCell ref="C70:C71"/>
    <mergeCell ref="D70:D71"/>
    <mergeCell ref="E70:E71"/>
    <mergeCell ref="G67:G68"/>
    <mergeCell ref="H67:H68"/>
    <mergeCell ref="I67:I68"/>
    <mergeCell ref="J67:J68"/>
    <mergeCell ref="F70:F71"/>
    <mergeCell ref="G70:G71"/>
    <mergeCell ref="H70:H71"/>
    <mergeCell ref="I70:I71"/>
    <mergeCell ref="J70:J71"/>
    <mergeCell ref="K70:K71"/>
    <mergeCell ref="M67:M68"/>
    <mergeCell ref="T67:T68"/>
    <mergeCell ref="U67:U68"/>
    <mergeCell ref="T70:T71"/>
    <mergeCell ref="U70:U71"/>
    <mergeCell ref="V70:V71"/>
    <mergeCell ref="W70:W71"/>
    <mergeCell ref="L70:L71"/>
    <mergeCell ref="M70:M71"/>
    <mergeCell ref="N70:N71"/>
    <mergeCell ref="O70:O71"/>
    <mergeCell ref="P70:P71"/>
    <mergeCell ref="Q70:Q71"/>
  </mergeCells>
  <hyperlinks>
    <hyperlink ref="I3" r:id="rId1" tooltip="Descripcion" display="http://172.22.1.31:8080/Isolucionsda/Mejoramiento/frmNotaDeMejora.aspx?CodNotaMejora=NDk0&amp;Consecutivo=MzY3" xr:uid="{00000000-0004-0000-0300-000000000000}"/>
    <hyperlink ref="I21" r:id="rId2" tooltip="Descripcion" display="http://172.22.1.31:8080/Isolucionsda/Mejoramiento/frmNotaDeMejora.aspx?CodNotaMejora=NTE5&amp;Consecutivo=Mzkx" xr:uid="{00000000-0004-0000-0300-000001000000}"/>
    <hyperlink ref="I29" r:id="rId3" tooltip="Descripcion" display="http://172.22.1.31:8080/Isolucionsda/Mejoramiento/frmNotaDeMejora.aspx?CodNotaMejora=NTM3&amp;Consecutivo=NDA5" xr:uid="{00000000-0004-0000-0300-000002000000}"/>
    <hyperlink ref="I32" r:id="rId4" tooltip="Descripcion" display="http://172.22.1.31:8080/Isolucionsda/Mejoramiento/frmNotaDeMejora.aspx?CodNotaMejora=NTUw&amp;Consecutivo=NDIx" xr:uid="{00000000-0004-0000-0300-000003000000}"/>
    <hyperlink ref="I34" r:id="rId5" tooltip="Descripcion" display="http://172.22.1.31:8080/Isolucionsda/Mejoramiento/frmNotaDeMejora.aspx?CodNotaMejora=NTUx&amp;Consecutivo=NDIy" xr:uid="{00000000-0004-0000-0300-000004000000}"/>
    <hyperlink ref="I36" r:id="rId6" tooltip="Descripcion" display="http://172.22.1.31:8080/Isolucionsda/Mejoramiento/frmNotaDeMejora.aspx?CodNotaMejora=NTUy&amp;Consecutivo=NDIz" xr:uid="{00000000-0004-0000-0300-000005000000}"/>
    <hyperlink ref="I38" r:id="rId7" tooltip="Descripcion" display="http://172.22.1.31:8080/Isolucionsda/Mejoramiento/frmNotaDeMejora.aspx?CodNotaMejora=NTUz&amp;Consecutivo=NDI0" xr:uid="{00000000-0004-0000-0300-000006000000}"/>
    <hyperlink ref="I39" r:id="rId8" tooltip="Descripcion" display="http://172.22.1.31:8080/Isolucionsda/Mejoramiento/frmNotaDeMejora.aspx?CodNotaMejora=NTU0&amp;Consecutivo=NDI1" xr:uid="{00000000-0004-0000-0300-000007000000}"/>
    <hyperlink ref="I43" r:id="rId9" tooltip="Descripcion" display="http://172.22.1.31:8080/Isolucionsda/Mejoramiento/frmNotaDeMejora.aspx?CodNotaMejora=NTU1&amp;Consecutivo=NDI2" xr:uid="{00000000-0004-0000-0300-000008000000}"/>
    <hyperlink ref="I50" r:id="rId10" tooltip="Descripcion" display="http://172.22.1.31:8080/Isolucionsda/Mejoramiento/frmNotaDeMejora.aspx?CodNotaMejora=NTU2&amp;Consecutivo=NDI3" xr:uid="{00000000-0004-0000-0300-000009000000}"/>
    <hyperlink ref="I53" r:id="rId11" tooltip="Descripcion" display="http://172.22.1.31:8080/Isolucionsda/Mejoramiento/frmNotaDeMejora.aspx?CodNotaMejora=NTU3&amp;Consecutivo=NDI4" xr:uid="{00000000-0004-0000-0300-00000A000000}"/>
    <hyperlink ref="I55" r:id="rId12" tooltip="Descripcion" display="http://172.22.1.31:8080/Isolucionsda/Mejoramiento/frmNotaDeMejora.aspx?CodNotaMejora=NTU4&amp;Consecutivo=NDI5" xr:uid="{00000000-0004-0000-0300-00000B000000}"/>
    <hyperlink ref="I57" r:id="rId13" tooltip="Descripcion" display="http://172.22.1.31:8080/Isolucionsda/Mejoramiento/frmNotaDeMejora.aspx?CodNotaMejora=NTU5&amp;Consecutivo=NDMw" xr:uid="{00000000-0004-0000-0300-00000C000000}"/>
    <hyperlink ref="I60" r:id="rId14" tooltip="Descripcion" display="http://172.22.1.31:8080/Isolucionsda/Mejoramiento/frmNotaDeMejora.aspx?CodNotaMejora=NTYw&amp;Consecutivo=NDMx" xr:uid="{00000000-0004-0000-0300-00000D000000}"/>
    <hyperlink ref="I62" r:id="rId15" tooltip="Descripcion" display="http://172.22.1.31:8080/Isolucionsda/Mejoramiento/frmNotaDeMejora.aspx?CodNotaMejora=NTYx&amp;Consecutivo=NDMy" xr:uid="{00000000-0004-0000-0300-00000E000000}"/>
    <hyperlink ref="I64" r:id="rId16" tooltip="Descripcion" display="http://172.22.1.31:8080/Isolucionsda/Mejoramiento/frmNotaDeMejora.aspx?CodNotaMejora=NTYy&amp;Consecutivo=NDMz" xr:uid="{00000000-0004-0000-0300-00000F000000}"/>
    <hyperlink ref="I67" r:id="rId17" tooltip="Descripcion" display="http://172.22.1.31:8080/Isolucionsda/Mejoramiento/frmNotaDeMejora.aspx?CodNotaMejora=NTYz&amp;Consecutivo=NDM0" xr:uid="{00000000-0004-0000-0300-000010000000}"/>
    <hyperlink ref="I69" r:id="rId18" tooltip="Descripcion" display="http://172.22.1.31:8080/Isolucionsda/Mejoramiento/frmNotaDeMejora.aspx?CodNotaMejora=NTY0&amp;Consecutivo=NDM1" xr:uid="{00000000-0004-0000-0300-000011000000}"/>
    <hyperlink ref="I70" r:id="rId19" tooltip="Descripcion" display="http://172.22.1.31:8080/Isolucionsda/Mejoramiento/frmNotaDeMejora.aspx?CodNotaMejora=NTY1&amp;Consecutivo=NDM2" xr:uid="{00000000-0004-0000-0300-000012000000}"/>
    <hyperlink ref="I72" r:id="rId20" tooltip="Descripcion" display="http://172.22.1.31:8080/Isolucionsda/Mejoramiento/frmNotaDeMejora.aspx?CodNotaMejora=NTY2&amp;Consecutivo=NDM3" xr:uid="{00000000-0004-0000-0300-000013000000}"/>
    <hyperlink ref="I73" r:id="rId21" tooltip="Descripcion" display="http://172.22.1.31:8080/Isolucionsda/Mejoramiento/frmNotaDeMejora.aspx?CodNotaMejora=NTY3&amp;Consecutivo=NDM4" xr:uid="{00000000-0004-0000-0300-000014000000}"/>
    <hyperlink ref="I74" r:id="rId22" tooltip="Descripcion" display="http://172.22.1.31:8080/Isolucionsda/Mejoramiento/frmNotaDeMejora.aspx?CodNotaMejora=NTY4&amp;Consecutivo=NDM5" xr:uid="{00000000-0004-0000-0300-000015000000}"/>
    <hyperlink ref="I75" r:id="rId23" tooltip="Descripcion" display="http://172.22.1.31:8080/Isolucionsda/Mejoramiento/frmNotaDeMejora.aspx?CodNotaMejora=NTY5&amp;Consecutivo=NDQw" xr:uid="{00000000-0004-0000-0300-000016000000}"/>
    <hyperlink ref="I76" r:id="rId24" tooltip="Descripcion" display="http://172.22.1.31:8080/Isolucionsda/Mejoramiento/frmNotaDeMejora.aspx?CodNotaMejora=NTcw&amp;Consecutivo=NDQx" xr:uid="{00000000-0004-0000-0300-000017000000}"/>
  </hyperlinks>
  <pageMargins left="0.7" right="0.7" top="0.75" bottom="0.75" header="0.3" footer="0.3"/>
  <pageSetup orientation="portrait" r:id="rId2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selection activeCell="E18" sqref="E18"/>
    </sheetView>
  </sheetViews>
  <sheetFormatPr baseColWidth="10" defaultRowHeight="15" x14ac:dyDescent="0.25"/>
  <cols>
    <col min="1" max="1" width="48.28515625" customWidth="1"/>
  </cols>
  <sheetData>
    <row r="1" spans="1:3" x14ac:dyDescent="0.25">
      <c r="A1" s="5" t="s">
        <v>1085</v>
      </c>
      <c r="B1" s="5"/>
    </row>
    <row r="2" spans="1:3" x14ac:dyDescent="0.25">
      <c r="A2" s="10" t="s">
        <v>33</v>
      </c>
      <c r="B2" s="7">
        <f>COUNTIF('NOTAS DE MEJORA'!$D$3:$D$71,"COMUNICACIONES (2019)")</f>
        <v>2</v>
      </c>
      <c r="C2">
        <v>2</v>
      </c>
    </row>
    <row r="3" spans="1:3" x14ac:dyDescent="0.25">
      <c r="A3" s="10" t="s">
        <v>504</v>
      </c>
      <c r="B3" s="7">
        <f>COUNTIF('NOTAS DE MEJORA'!$D$3:$D$71,"CONTROL DISCIPLINARIO")</f>
        <v>0</v>
      </c>
    </row>
    <row r="4" spans="1:3" x14ac:dyDescent="0.25">
      <c r="A4" s="10" t="s">
        <v>55</v>
      </c>
      <c r="B4" s="7">
        <f>COUNTIF('NOTAS DE MEJORA'!$D$3:$D$71,"CONTROL Y MEJORA (2019)")</f>
        <v>1</v>
      </c>
      <c r="C4">
        <v>3</v>
      </c>
    </row>
    <row r="5" spans="1:3" x14ac:dyDescent="0.25">
      <c r="A5" s="10" t="s">
        <v>15</v>
      </c>
      <c r="B5" s="7">
        <f>COUNTIF('NOTAS DE MEJORA'!$D$3:$D$71,"DIRECCIONAMIENTO ESTRATÉGICO")</f>
        <v>3</v>
      </c>
    </row>
    <row r="6" spans="1:3" x14ac:dyDescent="0.25">
      <c r="A6" s="10" t="s">
        <v>61</v>
      </c>
      <c r="B6" s="7">
        <f>COUNTIF('NOTAS DE MEJORA'!$D$3:$D$71,"DIRECCIONAMIENTO ESTRATÉGICO (2019)")</f>
        <v>1</v>
      </c>
      <c r="C6">
        <v>1</v>
      </c>
    </row>
    <row r="7" spans="1:3" x14ac:dyDescent="0.25">
      <c r="A7" s="11" t="s">
        <v>205</v>
      </c>
      <c r="B7" s="7">
        <f>COUNTIF('NOTAS DE MEJORA'!$D$3:$D$71,"EVALUACION, CONTROL Y SEGUIMIENTO")</f>
        <v>1</v>
      </c>
      <c r="C7">
        <v>2</v>
      </c>
    </row>
    <row r="8" spans="1:3" x14ac:dyDescent="0.25">
      <c r="A8" s="11" t="s">
        <v>96</v>
      </c>
      <c r="B8" s="7">
        <f>COUNTIF('NOTAS DE MEJORA'!$D$3:$D$71,"EVALUACIÓN, CONTROL Y SEGUIMIENTO (2019)")</f>
        <v>1</v>
      </c>
      <c r="C8">
        <v>3</v>
      </c>
    </row>
    <row r="9" spans="1:3" x14ac:dyDescent="0.25">
      <c r="A9" s="11" t="s">
        <v>265</v>
      </c>
      <c r="B9" s="7">
        <f>COUNTIF('NOTAS DE MEJORA'!$D$3:$D$71,"GESTIÓN AMBIENTAL Y DESARROLLO RURAL (2019)")</f>
        <v>0</v>
      </c>
    </row>
    <row r="10" spans="1:3" x14ac:dyDescent="0.25">
      <c r="A10" s="11" t="s">
        <v>7</v>
      </c>
      <c r="B10" s="7">
        <f>COUNTIF('NOTAS DE MEJORA'!$D$3:$D$71,"GESTIÓN DISCIPLINARIA (2019)")</f>
        <v>1</v>
      </c>
    </row>
    <row r="11" spans="1:3" x14ac:dyDescent="0.25">
      <c r="A11" s="11" t="s">
        <v>174</v>
      </c>
      <c r="B11" s="7">
        <f>COUNTIF('NOTAS DE MEJORA'!$D$3:$D$71,"GESTIÓN DOCUMENTAL (2019)")</f>
        <v>1</v>
      </c>
      <c r="C11">
        <v>1</v>
      </c>
    </row>
    <row r="12" spans="1:3" x14ac:dyDescent="0.25">
      <c r="A12" s="11" t="s">
        <v>45</v>
      </c>
      <c r="B12" s="7">
        <f>COUNTIF('NOTAS DE MEJORA'!$D$3:$D$71,"GESTIÓN FINANCIERA (2019)")</f>
        <v>1</v>
      </c>
      <c r="C12">
        <v>2</v>
      </c>
    </row>
    <row r="13" spans="1:3" x14ac:dyDescent="0.25">
      <c r="A13" s="11" t="s">
        <v>120</v>
      </c>
      <c r="B13" s="7">
        <f>COUNTIF('NOTAS DE MEJORA'!$D$3:$D$71,"GESTIÓN JURÍDICA (2019)")</f>
        <v>1</v>
      </c>
      <c r="C13">
        <v>2</v>
      </c>
    </row>
    <row r="14" spans="1:3" x14ac:dyDescent="0.25">
      <c r="A14" s="11" t="s">
        <v>239</v>
      </c>
      <c r="B14" s="7">
        <f>COUNTIF('NOTAS DE MEJORA'!$D$3:$D$71,"GESTIÓN TALENTO HUMANO (2019)")</f>
        <v>0</v>
      </c>
    </row>
    <row r="15" spans="1:3" x14ac:dyDescent="0.25">
      <c r="A15" s="11" t="s">
        <v>127</v>
      </c>
      <c r="B15" s="7">
        <f>COUNTIF('NOTAS DE MEJORA'!$D$3:$D$71,"GESTIÓN TECNOLÓGICA (2019)")</f>
        <v>3</v>
      </c>
      <c r="C15">
        <v>4</v>
      </c>
    </row>
    <row r="16" spans="1:3" x14ac:dyDescent="0.25">
      <c r="A16" s="11" t="s">
        <v>111</v>
      </c>
      <c r="B16" s="7">
        <f>COUNTIF('NOTAS DE MEJORA'!$D$3:$D$71,"METROLOGIA, MONITOREO Y MODELACIÓN (2019)")</f>
        <v>1</v>
      </c>
      <c r="C16">
        <v>7</v>
      </c>
    </row>
    <row r="17" spans="1:3" x14ac:dyDescent="0.25">
      <c r="A17" s="10" t="s">
        <v>121</v>
      </c>
      <c r="B17" s="7">
        <f>COUNTIF('NOTAS DE MEJORA'!$D$3:$D$71,"PARTICIPACIÓN Y EDUCACIÓN AMBIENTAL (2019)")</f>
        <v>0</v>
      </c>
    </row>
    <row r="18" spans="1:3" x14ac:dyDescent="0.25">
      <c r="A18" s="10" t="s">
        <v>86</v>
      </c>
      <c r="B18" s="7">
        <f>COUNTIF('NOTAS DE MEJORA'!$D$3:$D$71,"PLANEACIÓN AMBIENTAL")</f>
        <v>1</v>
      </c>
      <c r="C18">
        <v>1</v>
      </c>
    </row>
    <row r="19" spans="1:3" x14ac:dyDescent="0.25">
      <c r="A19" s="10" t="s">
        <v>69</v>
      </c>
      <c r="B19" s="7">
        <f>COUNTIF('NOTAS DE MEJORA'!$D$3:$D$71,"PLANEACIÓN AMBIENTAL (2019)")</f>
        <v>3</v>
      </c>
      <c r="C19">
        <v>3</v>
      </c>
    </row>
    <row r="20" spans="1:3" x14ac:dyDescent="0.25">
      <c r="A20" s="10" t="s">
        <v>28</v>
      </c>
      <c r="B20" s="7">
        <f>COUNTIF('NOTAS DE MEJORA'!$D$3:$D$71,"SERVICIO A LA CIUDADANÍA (2019)")</f>
        <v>1</v>
      </c>
      <c r="C20">
        <v>1</v>
      </c>
    </row>
    <row r="21" spans="1:3" x14ac:dyDescent="0.25">
      <c r="A21" s="12" t="s">
        <v>1088</v>
      </c>
      <c r="B21" s="7">
        <f>SUM(B2:B20)</f>
        <v>22</v>
      </c>
      <c r="C21">
        <f>SUM(C2:C20)</f>
        <v>32</v>
      </c>
    </row>
    <row r="22" spans="1:3" x14ac:dyDescent="0.25">
      <c r="C22">
        <v>32</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93"/>
  <sheetViews>
    <sheetView topLeftCell="A618" workbookViewId="0">
      <selection activeCell="M659" sqref="M659"/>
    </sheetView>
  </sheetViews>
  <sheetFormatPr baseColWidth="10" defaultRowHeight="15" x14ac:dyDescent="0.25"/>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20.25" customHeight="1" thickBot="1" x14ac:dyDescent="0.3">
      <c r="A3" s="47" t="s">
        <v>240</v>
      </c>
      <c r="B3" s="47">
        <v>502</v>
      </c>
      <c r="C3" s="47" t="s">
        <v>96</v>
      </c>
      <c r="D3" s="47" t="s">
        <v>1059</v>
      </c>
      <c r="E3" s="47" t="s">
        <v>1058</v>
      </c>
      <c r="F3" s="47" t="s">
        <v>95</v>
      </c>
      <c r="G3" s="47"/>
      <c r="H3" s="48" t="s">
        <v>1057</v>
      </c>
      <c r="I3" s="47" t="s">
        <v>280</v>
      </c>
      <c r="J3" s="47" t="s">
        <v>202</v>
      </c>
      <c r="K3" s="47"/>
      <c r="L3" s="47">
        <v>0</v>
      </c>
      <c r="M3" s="47" t="s">
        <v>1056</v>
      </c>
      <c r="N3" s="47" t="s">
        <v>857</v>
      </c>
      <c r="O3" s="47" t="s">
        <v>1055</v>
      </c>
      <c r="P3" s="47" t="s">
        <v>350</v>
      </c>
      <c r="Q3" s="1" t="s">
        <v>1054</v>
      </c>
      <c r="R3" s="1" t="s">
        <v>1053</v>
      </c>
      <c r="S3" s="47" t="s">
        <v>1048</v>
      </c>
      <c r="T3" s="49">
        <v>0.5</v>
      </c>
      <c r="U3" s="47">
        <v>-848</v>
      </c>
      <c r="V3" s="47"/>
    </row>
    <row r="4" spans="1:22" ht="20.25" customHeight="1" thickBot="1" x14ac:dyDescent="0.3">
      <c r="A4" s="41"/>
      <c r="B4" s="41"/>
      <c r="C4" s="41"/>
      <c r="D4" s="41"/>
      <c r="E4" s="41"/>
      <c r="F4" s="41"/>
      <c r="G4" s="41"/>
      <c r="H4" s="43"/>
      <c r="I4" s="41"/>
      <c r="J4" s="41"/>
      <c r="K4" s="41"/>
      <c r="L4" s="41"/>
      <c r="M4" s="41"/>
      <c r="N4" s="41"/>
      <c r="O4" s="41"/>
      <c r="P4" s="41"/>
      <c r="Q4" s="1" t="s">
        <v>1052</v>
      </c>
      <c r="R4" s="1" t="s">
        <v>1051</v>
      </c>
      <c r="S4" s="41"/>
      <c r="T4" s="45"/>
      <c r="U4" s="41"/>
      <c r="V4" s="41"/>
    </row>
    <row r="5" spans="1:22" ht="20.25" customHeight="1" thickBot="1" x14ac:dyDescent="0.3">
      <c r="A5" s="41"/>
      <c r="B5" s="41"/>
      <c r="C5" s="41"/>
      <c r="D5" s="41"/>
      <c r="E5" s="41"/>
      <c r="F5" s="41"/>
      <c r="G5" s="41"/>
      <c r="H5" s="43"/>
      <c r="I5" s="41"/>
      <c r="J5" s="41"/>
      <c r="K5" s="41"/>
      <c r="L5" s="41"/>
      <c r="M5" s="41"/>
      <c r="N5" s="41"/>
      <c r="O5" s="41"/>
      <c r="P5" s="41"/>
      <c r="Q5" s="1" t="s">
        <v>1050</v>
      </c>
      <c r="R5" s="1" t="s">
        <v>1046</v>
      </c>
      <c r="S5" s="41"/>
      <c r="T5" s="45"/>
      <c r="U5" s="41"/>
      <c r="V5" s="41"/>
    </row>
    <row r="6" spans="1:22" ht="20.25" customHeight="1" thickBot="1" x14ac:dyDescent="0.3">
      <c r="A6" s="41"/>
      <c r="B6" s="41"/>
      <c r="C6" s="41"/>
      <c r="D6" s="41"/>
      <c r="E6" s="41"/>
      <c r="F6" s="41"/>
      <c r="G6" s="41"/>
      <c r="H6" s="43"/>
      <c r="I6" s="41"/>
      <c r="J6" s="41"/>
      <c r="K6" s="41"/>
      <c r="L6" s="41"/>
      <c r="M6" s="42"/>
      <c r="N6" s="42"/>
      <c r="O6" s="42"/>
      <c r="P6" s="42"/>
      <c r="Q6" s="1" t="s">
        <v>1038</v>
      </c>
      <c r="R6" s="1" t="s">
        <v>176</v>
      </c>
      <c r="S6" s="41"/>
      <c r="T6" s="45"/>
      <c r="U6" s="41"/>
      <c r="V6" s="41"/>
    </row>
    <row r="7" spans="1:22" ht="20.25" customHeight="1" thickBot="1" x14ac:dyDescent="0.3">
      <c r="A7" s="41"/>
      <c r="B7" s="41"/>
      <c r="C7" s="41"/>
      <c r="D7" s="41"/>
      <c r="E7" s="41"/>
      <c r="F7" s="41"/>
      <c r="G7" s="41"/>
      <c r="H7" s="43"/>
      <c r="I7" s="41"/>
      <c r="J7" s="41"/>
      <c r="K7" s="41"/>
      <c r="L7" s="41"/>
      <c r="M7" s="47" t="s">
        <v>1049</v>
      </c>
      <c r="N7" s="47" t="s">
        <v>857</v>
      </c>
      <c r="O7" s="47" t="s">
        <v>1048</v>
      </c>
      <c r="P7" s="47" t="s">
        <v>24</v>
      </c>
      <c r="Q7" s="1" t="s">
        <v>1047</v>
      </c>
      <c r="R7" s="1" t="s">
        <v>1046</v>
      </c>
      <c r="S7" s="41"/>
      <c r="T7" s="45"/>
      <c r="U7" s="41"/>
      <c r="V7" s="41"/>
    </row>
    <row r="8" spans="1:22" ht="20.25" customHeight="1" thickBot="1" x14ac:dyDescent="0.3">
      <c r="A8" s="41"/>
      <c r="B8" s="41"/>
      <c r="C8" s="41"/>
      <c r="D8" s="41"/>
      <c r="E8" s="41"/>
      <c r="F8" s="41"/>
      <c r="G8" s="41"/>
      <c r="H8" s="43"/>
      <c r="I8" s="41"/>
      <c r="J8" s="41"/>
      <c r="K8" s="41"/>
      <c r="L8" s="41"/>
      <c r="M8" s="41"/>
      <c r="N8" s="41"/>
      <c r="O8" s="41"/>
      <c r="P8" s="41"/>
      <c r="Q8" s="1" t="s">
        <v>1045</v>
      </c>
      <c r="R8" s="1" t="s">
        <v>852</v>
      </c>
      <c r="S8" s="41"/>
      <c r="T8" s="45"/>
      <c r="U8" s="41"/>
      <c r="V8" s="41"/>
    </row>
    <row r="9" spans="1:22" ht="20.25" customHeight="1" thickBot="1" x14ac:dyDescent="0.3">
      <c r="A9" s="41"/>
      <c r="B9" s="41"/>
      <c r="C9" s="41"/>
      <c r="D9" s="41"/>
      <c r="E9" s="41"/>
      <c r="F9" s="41"/>
      <c r="G9" s="41"/>
      <c r="H9" s="43"/>
      <c r="I9" s="41"/>
      <c r="J9" s="41"/>
      <c r="K9" s="41"/>
      <c r="L9" s="41"/>
      <c r="M9" s="41"/>
      <c r="N9" s="41"/>
      <c r="O9" s="41"/>
      <c r="P9" s="41"/>
      <c r="Q9" s="1" t="s">
        <v>1044</v>
      </c>
      <c r="R9" s="1" t="s">
        <v>1043</v>
      </c>
      <c r="S9" s="41"/>
      <c r="T9" s="45"/>
      <c r="U9" s="41"/>
      <c r="V9" s="41"/>
    </row>
    <row r="10" spans="1:22" ht="20.25" customHeight="1" thickBot="1" x14ac:dyDescent="0.3">
      <c r="A10" s="41"/>
      <c r="B10" s="41"/>
      <c r="C10" s="41"/>
      <c r="D10" s="41"/>
      <c r="E10" s="41"/>
      <c r="F10" s="41"/>
      <c r="G10" s="41"/>
      <c r="H10" s="43"/>
      <c r="I10" s="41"/>
      <c r="J10" s="41"/>
      <c r="K10" s="41"/>
      <c r="L10" s="41"/>
      <c r="M10" s="41"/>
      <c r="N10" s="41"/>
      <c r="O10" s="41"/>
      <c r="P10" s="41"/>
      <c r="Q10" s="1" t="s">
        <v>1042</v>
      </c>
      <c r="R10" s="1" t="s">
        <v>868</v>
      </c>
      <c r="S10" s="41"/>
      <c r="T10" s="45"/>
      <c r="U10" s="41"/>
      <c r="V10" s="41"/>
    </row>
    <row r="11" spans="1:22" ht="20.25" customHeight="1" thickBot="1" x14ac:dyDescent="0.3">
      <c r="A11" s="41"/>
      <c r="B11" s="41"/>
      <c r="C11" s="41"/>
      <c r="D11" s="41"/>
      <c r="E11" s="41"/>
      <c r="F11" s="41"/>
      <c r="G11" s="41"/>
      <c r="H11" s="43"/>
      <c r="I11" s="41"/>
      <c r="J11" s="41"/>
      <c r="K11" s="41"/>
      <c r="L11" s="41"/>
      <c r="M11" s="41"/>
      <c r="N11" s="41"/>
      <c r="O11" s="41"/>
      <c r="P11" s="41"/>
      <c r="Q11" s="1" t="s">
        <v>1041</v>
      </c>
      <c r="R11" s="1" t="s">
        <v>762</v>
      </c>
      <c r="S11" s="41"/>
      <c r="T11" s="45"/>
      <c r="U11" s="41"/>
      <c r="V11" s="41"/>
    </row>
    <row r="12" spans="1:22" ht="20.25" customHeight="1" thickBot="1" x14ac:dyDescent="0.3">
      <c r="A12" s="41"/>
      <c r="B12" s="41"/>
      <c r="C12" s="41"/>
      <c r="D12" s="41"/>
      <c r="E12" s="41"/>
      <c r="F12" s="41"/>
      <c r="G12" s="41"/>
      <c r="H12" s="43"/>
      <c r="I12" s="41"/>
      <c r="J12" s="41"/>
      <c r="K12" s="41"/>
      <c r="L12" s="41"/>
      <c r="M12" s="41"/>
      <c r="N12" s="41"/>
      <c r="O12" s="41"/>
      <c r="P12" s="41"/>
      <c r="Q12" s="1" t="s">
        <v>1040</v>
      </c>
      <c r="R12" s="1" t="s">
        <v>180</v>
      </c>
      <c r="S12" s="41"/>
      <c r="T12" s="45"/>
      <c r="U12" s="41"/>
      <c r="V12" s="41"/>
    </row>
    <row r="13" spans="1:22" ht="20.25" customHeight="1" thickBot="1" x14ac:dyDescent="0.3">
      <c r="A13" s="41"/>
      <c r="B13" s="41"/>
      <c r="C13" s="41"/>
      <c r="D13" s="41"/>
      <c r="E13" s="41"/>
      <c r="F13" s="41"/>
      <c r="G13" s="41"/>
      <c r="H13" s="43"/>
      <c r="I13" s="41"/>
      <c r="J13" s="41"/>
      <c r="K13" s="41"/>
      <c r="L13" s="41"/>
      <c r="M13" s="41"/>
      <c r="N13" s="41"/>
      <c r="O13" s="41"/>
      <c r="P13" s="41"/>
      <c r="Q13" s="1" t="s">
        <v>1039</v>
      </c>
      <c r="R13" s="1" t="s">
        <v>670</v>
      </c>
      <c r="S13" s="41"/>
      <c r="T13" s="45"/>
      <c r="U13" s="41"/>
      <c r="V13" s="41"/>
    </row>
    <row r="14" spans="1:22" ht="20.25" customHeight="1" thickBot="1" x14ac:dyDescent="0.3">
      <c r="A14" s="41"/>
      <c r="B14" s="41"/>
      <c r="C14" s="41"/>
      <c r="D14" s="41"/>
      <c r="E14" s="41"/>
      <c r="F14" s="41"/>
      <c r="G14" s="41"/>
      <c r="H14" s="43"/>
      <c r="I14" s="41"/>
      <c r="J14" s="41"/>
      <c r="K14" s="41"/>
      <c r="L14" s="41"/>
      <c r="M14" s="41"/>
      <c r="N14" s="41"/>
      <c r="O14" s="41"/>
      <c r="P14" s="41"/>
      <c r="Q14" s="1" t="s">
        <v>1038</v>
      </c>
      <c r="R14" s="1" t="s">
        <v>176</v>
      </c>
      <c r="S14" s="41"/>
      <c r="T14" s="45"/>
      <c r="U14" s="41"/>
      <c r="V14" s="41"/>
    </row>
    <row r="15" spans="1:22" ht="20.25" customHeight="1" thickBot="1" x14ac:dyDescent="0.3">
      <c r="A15" s="41"/>
      <c r="B15" s="41"/>
      <c r="C15" s="41"/>
      <c r="D15" s="41"/>
      <c r="E15" s="41"/>
      <c r="F15" s="41"/>
      <c r="G15" s="41"/>
      <c r="H15" s="43"/>
      <c r="I15" s="41"/>
      <c r="J15" s="41"/>
      <c r="K15" s="41"/>
      <c r="L15" s="41"/>
      <c r="M15" s="41"/>
      <c r="N15" s="41"/>
      <c r="O15" s="41"/>
      <c r="P15" s="41"/>
      <c r="Q15" s="1" t="s">
        <v>1037</v>
      </c>
      <c r="R15" s="1" t="s">
        <v>644</v>
      </c>
      <c r="S15" s="41"/>
      <c r="T15" s="45"/>
      <c r="U15" s="41"/>
      <c r="V15" s="41"/>
    </row>
    <row r="16" spans="1:22" ht="20.25" customHeight="1" thickBot="1" x14ac:dyDescent="0.3">
      <c r="A16" s="42"/>
      <c r="B16" s="42"/>
      <c r="C16" s="42"/>
      <c r="D16" s="42"/>
      <c r="E16" s="42"/>
      <c r="F16" s="42"/>
      <c r="G16" s="42"/>
      <c r="H16" s="44"/>
      <c r="I16" s="42"/>
      <c r="J16" s="42"/>
      <c r="K16" s="42"/>
      <c r="L16" s="42"/>
      <c r="M16" s="42"/>
      <c r="N16" s="42"/>
      <c r="O16" s="42"/>
      <c r="P16" s="42"/>
      <c r="Q16" s="1" t="s">
        <v>1036</v>
      </c>
      <c r="R16" s="1" t="s">
        <v>13</v>
      </c>
      <c r="S16" s="42"/>
      <c r="T16" s="46"/>
      <c r="U16" s="42"/>
      <c r="V16" s="42"/>
    </row>
    <row r="17" spans="1:22" ht="20.25" customHeight="1" thickBot="1" x14ac:dyDescent="0.3">
      <c r="A17" s="47" t="s">
        <v>240</v>
      </c>
      <c r="B17" s="47">
        <v>515</v>
      </c>
      <c r="C17" s="47" t="s">
        <v>96</v>
      </c>
      <c r="D17" s="47" t="s">
        <v>1009</v>
      </c>
      <c r="E17" s="47" t="s">
        <v>1008</v>
      </c>
      <c r="F17" s="47" t="s">
        <v>95</v>
      </c>
      <c r="G17" s="47"/>
      <c r="H17" s="48" t="s">
        <v>1035</v>
      </c>
      <c r="I17" s="47" t="s">
        <v>835</v>
      </c>
      <c r="J17" s="47" t="s">
        <v>202</v>
      </c>
      <c r="K17" s="47"/>
      <c r="L17" s="47">
        <v>0</v>
      </c>
      <c r="M17" s="47" t="s">
        <v>1034</v>
      </c>
      <c r="N17" s="47" t="s">
        <v>1005</v>
      </c>
      <c r="O17" s="47" t="s">
        <v>139</v>
      </c>
      <c r="P17" s="47" t="s">
        <v>24</v>
      </c>
      <c r="Q17" s="1" t="s">
        <v>1004</v>
      </c>
      <c r="R17" s="1" t="s">
        <v>1003</v>
      </c>
      <c r="S17" s="47" t="s">
        <v>139</v>
      </c>
      <c r="T17" s="49">
        <v>0</v>
      </c>
      <c r="U17" s="47">
        <v>-26</v>
      </c>
      <c r="V17" s="47"/>
    </row>
    <row r="18" spans="1:22" ht="20.25" customHeight="1" thickBot="1" x14ac:dyDescent="0.3">
      <c r="A18" s="41"/>
      <c r="B18" s="41"/>
      <c r="C18" s="41"/>
      <c r="D18" s="41"/>
      <c r="E18" s="41"/>
      <c r="F18" s="41"/>
      <c r="G18" s="41"/>
      <c r="H18" s="43"/>
      <c r="I18" s="41"/>
      <c r="J18" s="41"/>
      <c r="K18" s="41"/>
      <c r="L18" s="41"/>
      <c r="M18" s="41"/>
      <c r="N18" s="41"/>
      <c r="O18" s="41"/>
      <c r="P18" s="41"/>
      <c r="Q18" s="1" t="s">
        <v>1033</v>
      </c>
      <c r="R18" s="1" t="s">
        <v>1032</v>
      </c>
      <c r="S18" s="41"/>
      <c r="T18" s="45"/>
      <c r="U18" s="41"/>
      <c r="V18" s="41"/>
    </row>
    <row r="19" spans="1:22" ht="20.25" customHeight="1" thickBot="1" x14ac:dyDescent="0.3">
      <c r="A19" s="41"/>
      <c r="B19" s="41"/>
      <c r="C19" s="41"/>
      <c r="D19" s="41"/>
      <c r="E19" s="41"/>
      <c r="F19" s="41"/>
      <c r="G19" s="41"/>
      <c r="H19" s="43"/>
      <c r="I19" s="41"/>
      <c r="J19" s="41"/>
      <c r="K19" s="41"/>
      <c r="L19" s="41"/>
      <c r="M19" s="41"/>
      <c r="N19" s="41"/>
      <c r="O19" s="41"/>
      <c r="P19" s="41"/>
      <c r="Q19" s="1" t="s">
        <v>1000</v>
      </c>
      <c r="R19" s="1" t="s">
        <v>902</v>
      </c>
      <c r="S19" s="41"/>
      <c r="T19" s="45"/>
      <c r="U19" s="41"/>
      <c r="V19" s="41"/>
    </row>
    <row r="20" spans="1:22" ht="20.25" customHeight="1" thickBot="1" x14ac:dyDescent="0.3">
      <c r="A20" s="41"/>
      <c r="B20" s="41"/>
      <c r="C20" s="41"/>
      <c r="D20" s="41"/>
      <c r="E20" s="41"/>
      <c r="F20" s="41"/>
      <c r="G20" s="41"/>
      <c r="H20" s="43"/>
      <c r="I20" s="41"/>
      <c r="J20" s="41"/>
      <c r="K20" s="41"/>
      <c r="L20" s="41"/>
      <c r="M20" s="41"/>
      <c r="N20" s="41"/>
      <c r="O20" s="41"/>
      <c r="P20" s="41"/>
      <c r="Q20" s="1" t="s">
        <v>999</v>
      </c>
      <c r="R20" s="1" t="s">
        <v>852</v>
      </c>
      <c r="S20" s="41"/>
      <c r="T20" s="45"/>
      <c r="U20" s="41"/>
      <c r="V20" s="41"/>
    </row>
    <row r="21" spans="1:22" ht="20.25" customHeight="1" thickBot="1" x14ac:dyDescent="0.3">
      <c r="A21" s="41"/>
      <c r="B21" s="41"/>
      <c r="C21" s="41"/>
      <c r="D21" s="41"/>
      <c r="E21" s="41"/>
      <c r="F21" s="41"/>
      <c r="G21" s="41"/>
      <c r="H21" s="43"/>
      <c r="I21" s="41"/>
      <c r="J21" s="41"/>
      <c r="K21" s="41"/>
      <c r="L21" s="41"/>
      <c r="M21" s="41"/>
      <c r="N21" s="41"/>
      <c r="O21" s="41"/>
      <c r="P21" s="41"/>
      <c r="Q21" s="1" t="s">
        <v>921</v>
      </c>
      <c r="R21" s="1" t="s">
        <v>870</v>
      </c>
      <c r="S21" s="41"/>
      <c r="T21" s="45"/>
      <c r="U21" s="41"/>
      <c r="V21" s="41"/>
    </row>
    <row r="22" spans="1:22" ht="20.25" customHeight="1" thickBot="1" x14ac:dyDescent="0.3">
      <c r="A22" s="41"/>
      <c r="B22" s="41"/>
      <c r="C22" s="41"/>
      <c r="D22" s="41"/>
      <c r="E22" s="41"/>
      <c r="F22" s="41"/>
      <c r="G22" s="41"/>
      <c r="H22" s="43"/>
      <c r="I22" s="41"/>
      <c r="J22" s="41"/>
      <c r="K22" s="41"/>
      <c r="L22" s="41"/>
      <c r="M22" s="41"/>
      <c r="N22" s="41"/>
      <c r="O22" s="41"/>
      <c r="P22" s="41"/>
      <c r="Q22" s="1" t="s">
        <v>1031</v>
      </c>
      <c r="R22" s="1" t="s">
        <v>1021</v>
      </c>
      <c r="S22" s="41"/>
      <c r="T22" s="45"/>
      <c r="U22" s="41"/>
      <c r="V22" s="41"/>
    </row>
    <row r="23" spans="1:22" ht="20.25" customHeight="1" thickBot="1" x14ac:dyDescent="0.3">
      <c r="A23" s="41"/>
      <c r="B23" s="41"/>
      <c r="C23" s="41"/>
      <c r="D23" s="41"/>
      <c r="E23" s="41"/>
      <c r="F23" s="41"/>
      <c r="G23" s="41"/>
      <c r="H23" s="43"/>
      <c r="I23" s="41"/>
      <c r="J23" s="41"/>
      <c r="K23" s="41"/>
      <c r="L23" s="41"/>
      <c r="M23" s="41"/>
      <c r="N23" s="41"/>
      <c r="O23" s="41"/>
      <c r="P23" s="41"/>
      <c r="Q23" s="1" t="s">
        <v>1020</v>
      </c>
      <c r="R23" s="1" t="s">
        <v>917</v>
      </c>
      <c r="S23" s="41"/>
      <c r="T23" s="45"/>
      <c r="U23" s="41"/>
      <c r="V23" s="41"/>
    </row>
    <row r="24" spans="1:22" ht="20.25" customHeight="1" thickBot="1" x14ac:dyDescent="0.3">
      <c r="A24" s="41"/>
      <c r="B24" s="41"/>
      <c r="C24" s="41"/>
      <c r="D24" s="41"/>
      <c r="E24" s="41"/>
      <c r="F24" s="41"/>
      <c r="G24" s="41"/>
      <c r="H24" s="43"/>
      <c r="I24" s="41"/>
      <c r="J24" s="41"/>
      <c r="K24" s="41"/>
      <c r="L24" s="41"/>
      <c r="M24" s="41"/>
      <c r="N24" s="41"/>
      <c r="O24" s="41"/>
      <c r="P24" s="41"/>
      <c r="Q24" s="1" t="s">
        <v>996</v>
      </c>
      <c r="R24" s="1" t="s">
        <v>786</v>
      </c>
      <c r="S24" s="41"/>
      <c r="T24" s="45"/>
      <c r="U24" s="41"/>
      <c r="V24" s="41"/>
    </row>
    <row r="25" spans="1:22" ht="20.25" customHeight="1" thickBot="1" x14ac:dyDescent="0.3">
      <c r="A25" s="41"/>
      <c r="B25" s="41"/>
      <c r="C25" s="41"/>
      <c r="D25" s="41"/>
      <c r="E25" s="41"/>
      <c r="F25" s="41"/>
      <c r="G25" s="41"/>
      <c r="H25" s="43"/>
      <c r="I25" s="41"/>
      <c r="J25" s="41"/>
      <c r="K25" s="41"/>
      <c r="L25" s="41"/>
      <c r="M25" s="41"/>
      <c r="N25" s="41"/>
      <c r="O25" s="41"/>
      <c r="P25" s="41"/>
      <c r="Q25" s="1" t="s">
        <v>1030</v>
      </c>
      <c r="R25" s="1" t="s">
        <v>762</v>
      </c>
      <c r="S25" s="41"/>
      <c r="T25" s="45"/>
      <c r="U25" s="41"/>
      <c r="V25" s="41"/>
    </row>
    <row r="26" spans="1:22" ht="20.25" customHeight="1" thickBot="1" x14ac:dyDescent="0.3">
      <c r="A26" s="41"/>
      <c r="B26" s="41"/>
      <c r="C26" s="41"/>
      <c r="D26" s="41"/>
      <c r="E26" s="41"/>
      <c r="F26" s="41"/>
      <c r="G26" s="41"/>
      <c r="H26" s="43"/>
      <c r="I26" s="41"/>
      <c r="J26" s="41"/>
      <c r="K26" s="41"/>
      <c r="L26" s="41"/>
      <c r="M26" s="41"/>
      <c r="N26" s="41"/>
      <c r="O26" s="41"/>
      <c r="P26" s="41"/>
      <c r="Q26" s="1" t="s">
        <v>1029</v>
      </c>
      <c r="R26" s="1" t="s">
        <v>762</v>
      </c>
      <c r="S26" s="41"/>
      <c r="T26" s="45"/>
      <c r="U26" s="41"/>
      <c r="V26" s="41"/>
    </row>
    <row r="27" spans="1:22" ht="20.25" customHeight="1" thickBot="1" x14ac:dyDescent="0.3">
      <c r="A27" s="41"/>
      <c r="B27" s="41"/>
      <c r="C27" s="41"/>
      <c r="D27" s="41"/>
      <c r="E27" s="41"/>
      <c r="F27" s="41"/>
      <c r="G27" s="41"/>
      <c r="H27" s="43"/>
      <c r="I27" s="41"/>
      <c r="J27" s="41"/>
      <c r="K27" s="41"/>
      <c r="L27" s="41"/>
      <c r="M27" s="41"/>
      <c r="N27" s="41"/>
      <c r="O27" s="41"/>
      <c r="P27" s="41"/>
      <c r="Q27" s="1" t="s">
        <v>993</v>
      </c>
      <c r="R27" s="1" t="s">
        <v>762</v>
      </c>
      <c r="S27" s="41"/>
      <c r="T27" s="45"/>
      <c r="U27" s="41"/>
      <c r="V27" s="41"/>
    </row>
    <row r="28" spans="1:22" ht="20.25" customHeight="1" thickBot="1" x14ac:dyDescent="0.3">
      <c r="A28" s="41"/>
      <c r="B28" s="41"/>
      <c r="C28" s="41"/>
      <c r="D28" s="41"/>
      <c r="E28" s="41"/>
      <c r="F28" s="41"/>
      <c r="G28" s="41"/>
      <c r="H28" s="43"/>
      <c r="I28" s="41"/>
      <c r="J28" s="41"/>
      <c r="K28" s="41"/>
      <c r="L28" s="41"/>
      <c r="M28" s="41"/>
      <c r="N28" s="41"/>
      <c r="O28" s="41"/>
      <c r="P28" s="41"/>
      <c r="Q28" s="1" t="s">
        <v>992</v>
      </c>
      <c r="R28" s="1" t="s">
        <v>762</v>
      </c>
      <c r="S28" s="41"/>
      <c r="T28" s="45"/>
      <c r="U28" s="41"/>
      <c r="V28" s="41"/>
    </row>
    <row r="29" spans="1:22" ht="20.25" customHeight="1" thickBot="1" x14ac:dyDescent="0.3">
      <c r="A29" s="41"/>
      <c r="B29" s="41"/>
      <c r="C29" s="41"/>
      <c r="D29" s="41"/>
      <c r="E29" s="41"/>
      <c r="F29" s="41"/>
      <c r="G29" s="41"/>
      <c r="H29" s="43"/>
      <c r="I29" s="41"/>
      <c r="J29" s="41"/>
      <c r="K29" s="41"/>
      <c r="L29" s="41"/>
      <c r="M29" s="41"/>
      <c r="N29" s="41"/>
      <c r="O29" s="41"/>
      <c r="P29" s="41"/>
      <c r="Q29" s="1" t="s">
        <v>991</v>
      </c>
      <c r="R29" s="1" t="s">
        <v>784</v>
      </c>
      <c r="S29" s="41"/>
      <c r="T29" s="45"/>
      <c r="U29" s="41"/>
      <c r="V29" s="41"/>
    </row>
    <row r="30" spans="1:22" ht="20.25" customHeight="1" thickBot="1" x14ac:dyDescent="0.3">
      <c r="A30" s="41"/>
      <c r="B30" s="41"/>
      <c r="C30" s="41"/>
      <c r="D30" s="41"/>
      <c r="E30" s="41"/>
      <c r="F30" s="41"/>
      <c r="G30" s="41"/>
      <c r="H30" s="43"/>
      <c r="I30" s="41"/>
      <c r="J30" s="41"/>
      <c r="K30" s="41"/>
      <c r="L30" s="41"/>
      <c r="M30" s="41"/>
      <c r="N30" s="41"/>
      <c r="O30" s="41"/>
      <c r="P30" s="41"/>
      <c r="Q30" s="1" t="s">
        <v>1017</v>
      </c>
      <c r="R30" s="1" t="s">
        <v>989</v>
      </c>
      <c r="S30" s="41"/>
      <c r="T30" s="45"/>
      <c r="U30" s="41"/>
      <c r="V30" s="41"/>
    </row>
    <row r="31" spans="1:22" ht="20.25" customHeight="1" thickBot="1" x14ac:dyDescent="0.3">
      <c r="A31" s="41"/>
      <c r="B31" s="41"/>
      <c r="C31" s="41"/>
      <c r="D31" s="41"/>
      <c r="E31" s="41"/>
      <c r="F31" s="41"/>
      <c r="G31" s="41"/>
      <c r="H31" s="43"/>
      <c r="I31" s="41"/>
      <c r="J31" s="41"/>
      <c r="K31" s="41"/>
      <c r="L31" s="41"/>
      <c r="M31" s="41"/>
      <c r="N31" s="41"/>
      <c r="O31" s="41"/>
      <c r="P31" s="41"/>
      <c r="Q31" s="1" t="s">
        <v>988</v>
      </c>
      <c r="R31" s="1" t="s">
        <v>827</v>
      </c>
      <c r="S31" s="41"/>
      <c r="T31" s="45"/>
      <c r="U31" s="41"/>
      <c r="V31" s="41"/>
    </row>
    <row r="32" spans="1:22" ht="20.25" customHeight="1" thickBot="1" x14ac:dyDescent="0.3">
      <c r="A32" s="41"/>
      <c r="B32" s="41"/>
      <c r="C32" s="41"/>
      <c r="D32" s="41"/>
      <c r="E32" s="41"/>
      <c r="F32" s="41"/>
      <c r="G32" s="41"/>
      <c r="H32" s="43"/>
      <c r="I32" s="41"/>
      <c r="J32" s="41"/>
      <c r="K32" s="41"/>
      <c r="L32" s="41"/>
      <c r="M32" s="41"/>
      <c r="N32" s="41"/>
      <c r="O32" s="41"/>
      <c r="P32" s="41"/>
      <c r="Q32" s="1" t="s">
        <v>1028</v>
      </c>
      <c r="R32" s="1" t="s">
        <v>827</v>
      </c>
      <c r="S32" s="41"/>
      <c r="T32" s="45"/>
      <c r="U32" s="41"/>
      <c r="V32" s="41"/>
    </row>
    <row r="33" spans="1:22" ht="20.25" customHeight="1" thickBot="1" x14ac:dyDescent="0.3">
      <c r="A33" s="41"/>
      <c r="B33" s="41"/>
      <c r="C33" s="41"/>
      <c r="D33" s="41"/>
      <c r="E33" s="41"/>
      <c r="F33" s="41"/>
      <c r="G33" s="41"/>
      <c r="H33" s="43"/>
      <c r="I33" s="41"/>
      <c r="J33" s="41"/>
      <c r="K33" s="41"/>
      <c r="L33" s="41"/>
      <c r="M33" s="41"/>
      <c r="N33" s="41"/>
      <c r="O33" s="41"/>
      <c r="P33" s="41"/>
      <c r="Q33" s="1" t="s">
        <v>1016</v>
      </c>
      <c r="R33" s="1" t="s">
        <v>827</v>
      </c>
      <c r="S33" s="41"/>
      <c r="T33" s="45"/>
      <c r="U33" s="41"/>
      <c r="V33" s="41"/>
    </row>
    <row r="34" spans="1:22" ht="20.25" customHeight="1" thickBot="1" x14ac:dyDescent="0.3">
      <c r="A34" s="41"/>
      <c r="B34" s="41"/>
      <c r="C34" s="41"/>
      <c r="D34" s="41"/>
      <c r="E34" s="41"/>
      <c r="F34" s="41"/>
      <c r="G34" s="41"/>
      <c r="H34" s="43"/>
      <c r="I34" s="41"/>
      <c r="J34" s="41"/>
      <c r="K34" s="41"/>
      <c r="L34" s="41"/>
      <c r="M34" s="41"/>
      <c r="N34" s="41"/>
      <c r="O34" s="41"/>
      <c r="P34" s="41"/>
      <c r="Q34" s="1" t="s">
        <v>1027</v>
      </c>
      <c r="R34" s="1" t="s">
        <v>176</v>
      </c>
      <c r="S34" s="41"/>
      <c r="T34" s="45"/>
      <c r="U34" s="41"/>
      <c r="V34" s="41"/>
    </row>
    <row r="35" spans="1:22" ht="20.25" customHeight="1" thickBot="1" x14ac:dyDescent="0.3">
      <c r="A35" s="41"/>
      <c r="B35" s="41"/>
      <c r="C35" s="41"/>
      <c r="D35" s="41"/>
      <c r="E35" s="41"/>
      <c r="F35" s="41"/>
      <c r="G35" s="41"/>
      <c r="H35" s="43"/>
      <c r="I35" s="41"/>
      <c r="J35" s="41"/>
      <c r="K35" s="41"/>
      <c r="L35" s="41"/>
      <c r="M35" s="41"/>
      <c r="N35" s="41"/>
      <c r="O35" s="41"/>
      <c r="P35" s="41"/>
      <c r="Q35" s="1" t="s">
        <v>825</v>
      </c>
      <c r="R35" s="1" t="s">
        <v>824</v>
      </c>
      <c r="S35" s="41"/>
      <c r="T35" s="45"/>
      <c r="U35" s="41"/>
      <c r="V35" s="41"/>
    </row>
    <row r="36" spans="1:22" ht="20.25" customHeight="1" thickBot="1" x14ac:dyDescent="0.3">
      <c r="A36" s="41"/>
      <c r="B36" s="41"/>
      <c r="C36" s="41"/>
      <c r="D36" s="41"/>
      <c r="E36" s="41"/>
      <c r="F36" s="41"/>
      <c r="G36" s="41"/>
      <c r="H36" s="43"/>
      <c r="I36" s="41"/>
      <c r="J36" s="41"/>
      <c r="K36" s="41"/>
      <c r="L36" s="41"/>
      <c r="M36" s="41"/>
      <c r="N36" s="41"/>
      <c r="O36" s="41"/>
      <c r="P36" s="41"/>
      <c r="Q36" s="1" t="s">
        <v>907</v>
      </c>
      <c r="R36" s="1" t="s">
        <v>822</v>
      </c>
      <c r="S36" s="41"/>
      <c r="T36" s="45"/>
      <c r="U36" s="41"/>
      <c r="V36" s="41"/>
    </row>
    <row r="37" spans="1:22" ht="20.25" customHeight="1" thickBot="1" x14ac:dyDescent="0.3">
      <c r="A37" s="41"/>
      <c r="B37" s="41"/>
      <c r="C37" s="41"/>
      <c r="D37" s="41"/>
      <c r="E37" s="41"/>
      <c r="F37" s="41"/>
      <c r="G37" s="41"/>
      <c r="H37" s="43"/>
      <c r="I37" s="41"/>
      <c r="J37" s="41"/>
      <c r="K37" s="41"/>
      <c r="L37" s="41"/>
      <c r="M37" s="41"/>
      <c r="N37" s="41"/>
      <c r="O37" s="41"/>
      <c r="P37" s="41"/>
      <c r="Q37" s="1" t="s">
        <v>821</v>
      </c>
      <c r="R37" s="1" t="s">
        <v>771</v>
      </c>
      <c r="S37" s="41"/>
      <c r="T37" s="45"/>
      <c r="U37" s="41"/>
      <c r="V37" s="41"/>
    </row>
    <row r="38" spans="1:22" ht="20.25" customHeight="1" thickBot="1" x14ac:dyDescent="0.3">
      <c r="A38" s="42"/>
      <c r="B38" s="42"/>
      <c r="C38" s="42"/>
      <c r="D38" s="42"/>
      <c r="E38" s="42"/>
      <c r="F38" s="42"/>
      <c r="G38" s="42"/>
      <c r="H38" s="44"/>
      <c r="I38" s="42"/>
      <c r="J38" s="42"/>
      <c r="K38" s="42"/>
      <c r="L38" s="42"/>
      <c r="M38" s="42"/>
      <c r="N38" s="42"/>
      <c r="O38" s="42"/>
      <c r="P38" s="42"/>
      <c r="Q38" s="1" t="s">
        <v>1026</v>
      </c>
      <c r="R38" s="1" t="s">
        <v>819</v>
      </c>
      <c r="S38" s="42"/>
      <c r="T38" s="46"/>
      <c r="U38" s="42"/>
      <c r="V38" s="42"/>
    </row>
    <row r="39" spans="1:22" ht="20.25" customHeight="1" thickBot="1" x14ac:dyDescent="0.3">
      <c r="A39" s="47" t="s">
        <v>240</v>
      </c>
      <c r="B39" s="47">
        <v>516</v>
      </c>
      <c r="C39" s="47" t="s">
        <v>96</v>
      </c>
      <c r="D39" s="47" t="s">
        <v>1009</v>
      </c>
      <c r="E39" s="47" t="s">
        <v>1008</v>
      </c>
      <c r="F39" s="47" t="s">
        <v>4</v>
      </c>
      <c r="G39" s="47"/>
      <c r="H39" s="48" t="s">
        <v>1025</v>
      </c>
      <c r="I39" s="47" t="s">
        <v>835</v>
      </c>
      <c r="J39" s="47" t="s">
        <v>202</v>
      </c>
      <c r="K39" s="47"/>
      <c r="L39" s="47">
        <v>0</v>
      </c>
      <c r="M39" s="47" t="s">
        <v>1024</v>
      </c>
      <c r="N39" s="47" t="s">
        <v>1005</v>
      </c>
      <c r="O39" s="47" t="s">
        <v>17</v>
      </c>
      <c r="P39" s="47" t="s">
        <v>24</v>
      </c>
      <c r="Q39" s="1" t="s">
        <v>1004</v>
      </c>
      <c r="R39" s="1" t="s">
        <v>1003</v>
      </c>
      <c r="S39" s="47" t="s">
        <v>17</v>
      </c>
      <c r="T39" s="49">
        <v>0.5</v>
      </c>
      <c r="U39" s="47">
        <v>126</v>
      </c>
      <c r="V39" s="47"/>
    </row>
    <row r="40" spans="1:22" ht="20.25" customHeight="1" thickBot="1" x14ac:dyDescent="0.3">
      <c r="A40" s="41"/>
      <c r="B40" s="41"/>
      <c r="C40" s="41"/>
      <c r="D40" s="41"/>
      <c r="E40" s="41"/>
      <c r="F40" s="41"/>
      <c r="G40" s="41"/>
      <c r="H40" s="43"/>
      <c r="I40" s="41"/>
      <c r="J40" s="41"/>
      <c r="K40" s="41"/>
      <c r="L40" s="41"/>
      <c r="M40" s="41"/>
      <c r="N40" s="41"/>
      <c r="O40" s="41"/>
      <c r="P40" s="41"/>
      <c r="Q40" s="1" t="s">
        <v>1012</v>
      </c>
      <c r="R40" s="1" t="s">
        <v>1001</v>
      </c>
      <c r="S40" s="41"/>
      <c r="T40" s="45"/>
      <c r="U40" s="41"/>
      <c r="V40" s="41"/>
    </row>
    <row r="41" spans="1:22" ht="20.25" customHeight="1" thickBot="1" x14ac:dyDescent="0.3">
      <c r="A41" s="41"/>
      <c r="B41" s="41"/>
      <c r="C41" s="41"/>
      <c r="D41" s="41"/>
      <c r="E41" s="41"/>
      <c r="F41" s="41"/>
      <c r="G41" s="41"/>
      <c r="H41" s="43"/>
      <c r="I41" s="41"/>
      <c r="J41" s="41"/>
      <c r="K41" s="41"/>
      <c r="L41" s="41"/>
      <c r="M41" s="41"/>
      <c r="N41" s="41"/>
      <c r="O41" s="41"/>
      <c r="P41" s="41"/>
      <c r="Q41" s="1" t="s">
        <v>1023</v>
      </c>
      <c r="R41" s="1" t="s">
        <v>1001</v>
      </c>
      <c r="S41" s="41"/>
      <c r="T41" s="45"/>
      <c r="U41" s="41"/>
      <c r="V41" s="41"/>
    </row>
    <row r="42" spans="1:22" ht="20.25" customHeight="1" thickBot="1" x14ac:dyDescent="0.3">
      <c r="A42" s="41"/>
      <c r="B42" s="41"/>
      <c r="C42" s="41"/>
      <c r="D42" s="41"/>
      <c r="E42" s="41"/>
      <c r="F42" s="41"/>
      <c r="G42" s="41"/>
      <c r="H42" s="43"/>
      <c r="I42" s="41"/>
      <c r="J42" s="41"/>
      <c r="K42" s="41"/>
      <c r="L42" s="41"/>
      <c r="M42" s="41"/>
      <c r="N42" s="41"/>
      <c r="O42" s="41"/>
      <c r="P42" s="41"/>
      <c r="Q42" s="1" t="s">
        <v>1000</v>
      </c>
      <c r="R42" s="1" t="s">
        <v>902</v>
      </c>
      <c r="S42" s="41"/>
      <c r="T42" s="45"/>
      <c r="U42" s="41"/>
      <c r="V42" s="41"/>
    </row>
    <row r="43" spans="1:22" ht="20.25" customHeight="1" thickBot="1" x14ac:dyDescent="0.3">
      <c r="A43" s="41"/>
      <c r="B43" s="41"/>
      <c r="C43" s="41"/>
      <c r="D43" s="41"/>
      <c r="E43" s="41"/>
      <c r="F43" s="41"/>
      <c r="G43" s="41"/>
      <c r="H43" s="43"/>
      <c r="I43" s="41"/>
      <c r="J43" s="41"/>
      <c r="K43" s="41"/>
      <c r="L43" s="41"/>
      <c r="M43" s="41"/>
      <c r="N43" s="41"/>
      <c r="O43" s="41"/>
      <c r="P43" s="41"/>
      <c r="Q43" s="1" t="s">
        <v>999</v>
      </c>
      <c r="R43" s="1" t="s">
        <v>852</v>
      </c>
      <c r="S43" s="41"/>
      <c r="T43" s="45"/>
      <c r="U43" s="41"/>
      <c r="V43" s="41"/>
    </row>
    <row r="44" spans="1:22" ht="20.25" customHeight="1" thickBot="1" x14ac:dyDescent="0.3">
      <c r="A44" s="41"/>
      <c r="B44" s="41"/>
      <c r="C44" s="41"/>
      <c r="D44" s="41"/>
      <c r="E44" s="41"/>
      <c r="F44" s="41"/>
      <c r="G44" s="41"/>
      <c r="H44" s="43"/>
      <c r="I44" s="41"/>
      <c r="J44" s="41"/>
      <c r="K44" s="41"/>
      <c r="L44" s="41"/>
      <c r="M44" s="41"/>
      <c r="N44" s="41"/>
      <c r="O44" s="41"/>
      <c r="P44" s="41"/>
      <c r="Q44" s="1" t="s">
        <v>921</v>
      </c>
      <c r="R44" s="1" t="s">
        <v>870</v>
      </c>
      <c r="S44" s="41"/>
      <c r="T44" s="45"/>
      <c r="U44" s="41"/>
      <c r="V44" s="41"/>
    </row>
    <row r="45" spans="1:22" ht="20.25" customHeight="1" thickBot="1" x14ac:dyDescent="0.3">
      <c r="A45" s="41"/>
      <c r="B45" s="41"/>
      <c r="C45" s="41"/>
      <c r="D45" s="41"/>
      <c r="E45" s="41"/>
      <c r="F45" s="41"/>
      <c r="G45" s="41"/>
      <c r="H45" s="43"/>
      <c r="I45" s="41"/>
      <c r="J45" s="41"/>
      <c r="K45" s="41"/>
      <c r="L45" s="41"/>
      <c r="M45" s="41"/>
      <c r="N45" s="41"/>
      <c r="O45" s="41"/>
      <c r="P45" s="41"/>
      <c r="Q45" s="1" t="s">
        <v>1022</v>
      </c>
      <c r="R45" s="1" t="s">
        <v>1021</v>
      </c>
      <c r="S45" s="41"/>
      <c r="T45" s="45"/>
      <c r="U45" s="41"/>
      <c r="V45" s="41"/>
    </row>
    <row r="46" spans="1:22" ht="20.25" customHeight="1" thickBot="1" x14ac:dyDescent="0.3">
      <c r="A46" s="41"/>
      <c r="B46" s="41"/>
      <c r="C46" s="41"/>
      <c r="D46" s="41"/>
      <c r="E46" s="41"/>
      <c r="F46" s="41"/>
      <c r="G46" s="41"/>
      <c r="H46" s="43"/>
      <c r="I46" s="41"/>
      <c r="J46" s="41"/>
      <c r="K46" s="41"/>
      <c r="L46" s="41"/>
      <c r="M46" s="41"/>
      <c r="N46" s="41"/>
      <c r="O46" s="41"/>
      <c r="P46" s="41"/>
      <c r="Q46" s="1" t="s">
        <v>1020</v>
      </c>
      <c r="R46" s="1" t="s">
        <v>917</v>
      </c>
      <c r="S46" s="41"/>
      <c r="T46" s="45"/>
      <c r="U46" s="41"/>
      <c r="V46" s="41"/>
    </row>
    <row r="47" spans="1:22" ht="20.25" customHeight="1" thickBot="1" x14ac:dyDescent="0.3">
      <c r="A47" s="41"/>
      <c r="B47" s="41"/>
      <c r="C47" s="41"/>
      <c r="D47" s="41"/>
      <c r="E47" s="41"/>
      <c r="F47" s="41"/>
      <c r="G47" s="41"/>
      <c r="H47" s="43"/>
      <c r="I47" s="41"/>
      <c r="J47" s="41"/>
      <c r="K47" s="41"/>
      <c r="L47" s="41"/>
      <c r="M47" s="41"/>
      <c r="N47" s="41"/>
      <c r="O47" s="41"/>
      <c r="P47" s="41"/>
      <c r="Q47" s="1" t="s">
        <v>996</v>
      </c>
      <c r="R47" s="1" t="s">
        <v>786</v>
      </c>
      <c r="S47" s="41"/>
      <c r="T47" s="45"/>
      <c r="U47" s="41"/>
      <c r="V47" s="41"/>
    </row>
    <row r="48" spans="1:22" ht="20.25" customHeight="1" thickBot="1" x14ac:dyDescent="0.3">
      <c r="A48" s="41"/>
      <c r="B48" s="41"/>
      <c r="C48" s="41"/>
      <c r="D48" s="41"/>
      <c r="E48" s="41"/>
      <c r="F48" s="41"/>
      <c r="G48" s="41"/>
      <c r="H48" s="43"/>
      <c r="I48" s="41"/>
      <c r="J48" s="41"/>
      <c r="K48" s="41"/>
      <c r="L48" s="41"/>
      <c r="M48" s="41"/>
      <c r="N48" s="41"/>
      <c r="O48" s="41"/>
      <c r="P48" s="41"/>
      <c r="Q48" s="1" t="s">
        <v>1019</v>
      </c>
      <c r="R48" s="1" t="s">
        <v>762</v>
      </c>
      <c r="S48" s="41"/>
      <c r="T48" s="45"/>
      <c r="U48" s="41"/>
      <c r="V48" s="41"/>
    </row>
    <row r="49" spans="1:22" ht="20.25" customHeight="1" thickBot="1" x14ac:dyDescent="0.3">
      <c r="A49" s="41"/>
      <c r="B49" s="41"/>
      <c r="C49" s="41"/>
      <c r="D49" s="41"/>
      <c r="E49" s="41"/>
      <c r="F49" s="41"/>
      <c r="G49" s="41"/>
      <c r="H49" s="43"/>
      <c r="I49" s="41"/>
      <c r="J49" s="41"/>
      <c r="K49" s="41"/>
      <c r="L49" s="41"/>
      <c r="M49" s="41"/>
      <c r="N49" s="41"/>
      <c r="O49" s="41"/>
      <c r="P49" s="41"/>
      <c r="Q49" s="1" t="s">
        <v>1018</v>
      </c>
      <c r="R49" s="1" t="s">
        <v>762</v>
      </c>
      <c r="S49" s="41"/>
      <c r="T49" s="45"/>
      <c r="U49" s="41"/>
      <c r="V49" s="41"/>
    </row>
    <row r="50" spans="1:22" ht="20.25" customHeight="1" thickBot="1" x14ac:dyDescent="0.3">
      <c r="A50" s="41"/>
      <c r="B50" s="41"/>
      <c r="C50" s="41"/>
      <c r="D50" s="41"/>
      <c r="E50" s="41"/>
      <c r="F50" s="41"/>
      <c r="G50" s="41"/>
      <c r="H50" s="43"/>
      <c r="I50" s="41"/>
      <c r="J50" s="41"/>
      <c r="K50" s="41"/>
      <c r="L50" s="41"/>
      <c r="M50" s="41"/>
      <c r="N50" s="41"/>
      <c r="O50" s="41"/>
      <c r="P50" s="41"/>
      <c r="Q50" s="1" t="s">
        <v>993</v>
      </c>
      <c r="R50" s="1" t="s">
        <v>762</v>
      </c>
      <c r="S50" s="41"/>
      <c r="T50" s="45"/>
      <c r="U50" s="41"/>
      <c r="V50" s="41"/>
    </row>
    <row r="51" spans="1:22" ht="20.25" customHeight="1" thickBot="1" x14ac:dyDescent="0.3">
      <c r="A51" s="41"/>
      <c r="B51" s="41"/>
      <c r="C51" s="41"/>
      <c r="D51" s="41"/>
      <c r="E51" s="41"/>
      <c r="F51" s="41"/>
      <c r="G51" s="41"/>
      <c r="H51" s="43"/>
      <c r="I51" s="41"/>
      <c r="J51" s="41"/>
      <c r="K51" s="41"/>
      <c r="L51" s="41"/>
      <c r="M51" s="41"/>
      <c r="N51" s="41"/>
      <c r="O51" s="41"/>
      <c r="P51" s="41"/>
      <c r="Q51" s="1" t="s">
        <v>992</v>
      </c>
      <c r="R51" s="1" t="s">
        <v>762</v>
      </c>
      <c r="S51" s="41"/>
      <c r="T51" s="45"/>
      <c r="U51" s="41"/>
      <c r="V51" s="41"/>
    </row>
    <row r="52" spans="1:22" ht="20.25" customHeight="1" thickBot="1" x14ac:dyDescent="0.3">
      <c r="A52" s="41"/>
      <c r="B52" s="41"/>
      <c r="C52" s="41"/>
      <c r="D52" s="41"/>
      <c r="E52" s="41"/>
      <c r="F52" s="41"/>
      <c r="G52" s="41"/>
      <c r="H52" s="43"/>
      <c r="I52" s="41"/>
      <c r="J52" s="41"/>
      <c r="K52" s="41"/>
      <c r="L52" s="41"/>
      <c r="M52" s="41"/>
      <c r="N52" s="41"/>
      <c r="O52" s="41"/>
      <c r="P52" s="41"/>
      <c r="Q52" s="1" t="s">
        <v>991</v>
      </c>
      <c r="R52" s="1" t="s">
        <v>784</v>
      </c>
      <c r="S52" s="41"/>
      <c r="T52" s="45"/>
      <c r="U52" s="41"/>
      <c r="V52" s="41"/>
    </row>
    <row r="53" spans="1:22" ht="20.25" customHeight="1" thickBot="1" x14ac:dyDescent="0.3">
      <c r="A53" s="41"/>
      <c r="B53" s="41"/>
      <c r="C53" s="41"/>
      <c r="D53" s="41"/>
      <c r="E53" s="41"/>
      <c r="F53" s="41"/>
      <c r="G53" s="41"/>
      <c r="H53" s="43"/>
      <c r="I53" s="41"/>
      <c r="J53" s="41"/>
      <c r="K53" s="41"/>
      <c r="L53" s="41"/>
      <c r="M53" s="41"/>
      <c r="N53" s="41"/>
      <c r="O53" s="41"/>
      <c r="P53" s="41"/>
      <c r="Q53" s="1" t="s">
        <v>1017</v>
      </c>
      <c r="R53" s="1" t="s">
        <v>989</v>
      </c>
      <c r="S53" s="41"/>
      <c r="T53" s="45"/>
      <c r="U53" s="41"/>
      <c r="V53" s="41"/>
    </row>
    <row r="54" spans="1:22" ht="20.25" customHeight="1" thickBot="1" x14ac:dyDescent="0.3">
      <c r="A54" s="41"/>
      <c r="B54" s="41"/>
      <c r="C54" s="41"/>
      <c r="D54" s="41"/>
      <c r="E54" s="41"/>
      <c r="F54" s="41"/>
      <c r="G54" s="41"/>
      <c r="H54" s="43"/>
      <c r="I54" s="41"/>
      <c r="J54" s="41"/>
      <c r="K54" s="41"/>
      <c r="L54" s="41"/>
      <c r="M54" s="41"/>
      <c r="N54" s="41"/>
      <c r="O54" s="41"/>
      <c r="P54" s="41"/>
      <c r="Q54" s="1" t="s">
        <v>988</v>
      </c>
      <c r="R54" s="1" t="s">
        <v>827</v>
      </c>
      <c r="S54" s="41"/>
      <c r="T54" s="45"/>
      <c r="U54" s="41"/>
      <c r="V54" s="41"/>
    </row>
    <row r="55" spans="1:22" ht="20.25" customHeight="1" thickBot="1" x14ac:dyDescent="0.3">
      <c r="A55" s="41"/>
      <c r="B55" s="41"/>
      <c r="C55" s="41"/>
      <c r="D55" s="41"/>
      <c r="E55" s="41"/>
      <c r="F55" s="41"/>
      <c r="G55" s="41"/>
      <c r="H55" s="43"/>
      <c r="I55" s="41"/>
      <c r="J55" s="41"/>
      <c r="K55" s="41"/>
      <c r="L55" s="41"/>
      <c r="M55" s="41"/>
      <c r="N55" s="41"/>
      <c r="O55" s="41"/>
      <c r="P55" s="41"/>
      <c r="Q55" s="1" t="s">
        <v>1016</v>
      </c>
      <c r="R55" s="1" t="s">
        <v>827</v>
      </c>
      <c r="S55" s="41"/>
      <c r="T55" s="45"/>
      <c r="U55" s="41"/>
      <c r="V55" s="41"/>
    </row>
    <row r="56" spans="1:22" ht="20.25" customHeight="1" thickBot="1" x14ac:dyDescent="0.3">
      <c r="A56" s="41"/>
      <c r="B56" s="41"/>
      <c r="C56" s="41"/>
      <c r="D56" s="41"/>
      <c r="E56" s="41"/>
      <c r="F56" s="41"/>
      <c r="G56" s="41"/>
      <c r="H56" s="43"/>
      <c r="I56" s="41"/>
      <c r="J56" s="41"/>
      <c r="K56" s="41"/>
      <c r="L56" s="41"/>
      <c r="M56" s="41"/>
      <c r="N56" s="41"/>
      <c r="O56" s="41"/>
      <c r="P56" s="41"/>
      <c r="Q56" s="1" t="s">
        <v>1015</v>
      </c>
      <c r="R56" s="1" t="s">
        <v>176</v>
      </c>
      <c r="S56" s="41"/>
      <c r="T56" s="45"/>
      <c r="U56" s="41"/>
      <c r="V56" s="41"/>
    </row>
    <row r="57" spans="1:22" ht="20.25" customHeight="1" thickBot="1" x14ac:dyDescent="0.3">
      <c r="A57" s="41"/>
      <c r="B57" s="41"/>
      <c r="C57" s="41"/>
      <c r="D57" s="41"/>
      <c r="E57" s="41"/>
      <c r="F57" s="41"/>
      <c r="G57" s="41"/>
      <c r="H57" s="43"/>
      <c r="I57" s="41"/>
      <c r="J57" s="41"/>
      <c r="K57" s="41"/>
      <c r="L57" s="41"/>
      <c r="M57" s="41"/>
      <c r="N57" s="41"/>
      <c r="O57" s="41"/>
      <c r="P57" s="41"/>
      <c r="Q57" s="1" t="s">
        <v>825</v>
      </c>
      <c r="R57" s="1" t="s">
        <v>824</v>
      </c>
      <c r="S57" s="41"/>
      <c r="T57" s="45"/>
      <c r="U57" s="41"/>
      <c r="V57" s="41"/>
    </row>
    <row r="58" spans="1:22" ht="20.25" customHeight="1" thickBot="1" x14ac:dyDescent="0.3">
      <c r="A58" s="41"/>
      <c r="B58" s="41"/>
      <c r="C58" s="41"/>
      <c r="D58" s="41"/>
      <c r="E58" s="41"/>
      <c r="F58" s="41"/>
      <c r="G58" s="41"/>
      <c r="H58" s="43"/>
      <c r="I58" s="41"/>
      <c r="J58" s="41"/>
      <c r="K58" s="41"/>
      <c r="L58" s="41"/>
      <c r="M58" s="41"/>
      <c r="N58" s="41"/>
      <c r="O58" s="41"/>
      <c r="P58" s="41"/>
      <c r="Q58" s="1" t="s">
        <v>823</v>
      </c>
      <c r="R58" s="1" t="s">
        <v>822</v>
      </c>
      <c r="S58" s="41"/>
      <c r="T58" s="45"/>
      <c r="U58" s="41"/>
      <c r="V58" s="41"/>
    </row>
    <row r="59" spans="1:22" ht="20.25" customHeight="1" thickBot="1" x14ac:dyDescent="0.3">
      <c r="A59" s="41"/>
      <c r="B59" s="41"/>
      <c r="C59" s="41"/>
      <c r="D59" s="41"/>
      <c r="E59" s="41"/>
      <c r="F59" s="41"/>
      <c r="G59" s="41"/>
      <c r="H59" s="43"/>
      <c r="I59" s="41"/>
      <c r="J59" s="41"/>
      <c r="K59" s="41"/>
      <c r="L59" s="41"/>
      <c r="M59" s="41"/>
      <c r="N59" s="41"/>
      <c r="O59" s="41"/>
      <c r="P59" s="41"/>
      <c r="Q59" s="1" t="s">
        <v>821</v>
      </c>
      <c r="R59" s="1" t="s">
        <v>771</v>
      </c>
      <c r="S59" s="41"/>
      <c r="T59" s="45"/>
      <c r="U59" s="41"/>
      <c r="V59" s="41"/>
    </row>
    <row r="60" spans="1:22" ht="20.25" customHeight="1" thickBot="1" x14ac:dyDescent="0.3">
      <c r="A60" s="41"/>
      <c r="B60" s="41"/>
      <c r="C60" s="41"/>
      <c r="D60" s="41"/>
      <c r="E60" s="41"/>
      <c r="F60" s="41"/>
      <c r="G60" s="41"/>
      <c r="H60" s="43"/>
      <c r="I60" s="41"/>
      <c r="J60" s="41"/>
      <c r="K60" s="41"/>
      <c r="L60" s="41"/>
      <c r="M60" s="42"/>
      <c r="N60" s="42"/>
      <c r="O60" s="42"/>
      <c r="P60" s="42"/>
      <c r="Q60" s="1" t="s">
        <v>1014</v>
      </c>
      <c r="R60" s="1" t="s">
        <v>819</v>
      </c>
      <c r="S60" s="41"/>
      <c r="T60" s="45"/>
      <c r="U60" s="41"/>
      <c r="V60" s="41"/>
    </row>
    <row r="61" spans="1:22" ht="20.25" customHeight="1" thickBot="1" x14ac:dyDescent="0.3">
      <c r="A61" s="41"/>
      <c r="B61" s="41"/>
      <c r="C61" s="41"/>
      <c r="D61" s="41"/>
      <c r="E61" s="41"/>
      <c r="F61" s="41"/>
      <c r="G61" s="41"/>
      <c r="H61" s="43"/>
      <c r="I61" s="41"/>
      <c r="J61" s="41"/>
      <c r="K61" s="41"/>
      <c r="L61" s="41"/>
      <c r="M61" s="47" t="s">
        <v>1013</v>
      </c>
      <c r="N61" s="47" t="s">
        <v>1005</v>
      </c>
      <c r="O61" s="47" t="s">
        <v>886</v>
      </c>
      <c r="P61" s="47" t="s">
        <v>39</v>
      </c>
      <c r="Q61" s="1" t="s">
        <v>1004</v>
      </c>
      <c r="R61" s="1" t="s">
        <v>1003</v>
      </c>
      <c r="S61" s="41"/>
      <c r="T61" s="45"/>
      <c r="U61" s="41"/>
      <c r="V61" s="41"/>
    </row>
    <row r="62" spans="1:22" ht="20.25" customHeight="1" thickBot="1" x14ac:dyDescent="0.3">
      <c r="A62" s="41"/>
      <c r="B62" s="41"/>
      <c r="C62" s="41"/>
      <c r="D62" s="41"/>
      <c r="E62" s="41"/>
      <c r="F62" s="41"/>
      <c r="G62" s="41"/>
      <c r="H62" s="43"/>
      <c r="I62" s="41"/>
      <c r="J62" s="41"/>
      <c r="K62" s="41"/>
      <c r="L62" s="41"/>
      <c r="M62" s="41"/>
      <c r="N62" s="41"/>
      <c r="O62" s="41"/>
      <c r="P62" s="41"/>
      <c r="Q62" s="1" t="s">
        <v>1012</v>
      </c>
      <c r="R62" s="1" t="s">
        <v>1001</v>
      </c>
      <c r="S62" s="41"/>
      <c r="T62" s="45"/>
      <c r="U62" s="41"/>
      <c r="V62" s="41"/>
    </row>
    <row r="63" spans="1:22" ht="20.25" customHeight="1" thickBot="1" x14ac:dyDescent="0.3">
      <c r="A63" s="41"/>
      <c r="B63" s="41"/>
      <c r="C63" s="41"/>
      <c r="D63" s="41"/>
      <c r="E63" s="41"/>
      <c r="F63" s="41"/>
      <c r="G63" s="41"/>
      <c r="H63" s="43"/>
      <c r="I63" s="41"/>
      <c r="J63" s="41"/>
      <c r="K63" s="41"/>
      <c r="L63" s="41"/>
      <c r="M63" s="41"/>
      <c r="N63" s="41"/>
      <c r="O63" s="41"/>
      <c r="P63" s="41"/>
      <c r="Q63" s="1" t="s">
        <v>1011</v>
      </c>
      <c r="R63" s="1" t="s">
        <v>1001</v>
      </c>
      <c r="S63" s="41"/>
      <c r="T63" s="45"/>
      <c r="U63" s="41"/>
      <c r="V63" s="41"/>
    </row>
    <row r="64" spans="1:22" ht="20.25" customHeight="1" thickBot="1" x14ac:dyDescent="0.3">
      <c r="A64" s="41"/>
      <c r="B64" s="41"/>
      <c r="C64" s="41"/>
      <c r="D64" s="41"/>
      <c r="E64" s="41"/>
      <c r="F64" s="41"/>
      <c r="G64" s="41"/>
      <c r="H64" s="43"/>
      <c r="I64" s="41"/>
      <c r="J64" s="41"/>
      <c r="K64" s="41"/>
      <c r="L64" s="41"/>
      <c r="M64" s="41"/>
      <c r="N64" s="41"/>
      <c r="O64" s="41"/>
      <c r="P64" s="41"/>
      <c r="Q64" s="1" t="s">
        <v>1000</v>
      </c>
      <c r="R64" s="1" t="s">
        <v>902</v>
      </c>
      <c r="S64" s="41"/>
      <c r="T64" s="45"/>
      <c r="U64" s="41"/>
      <c r="V64" s="41"/>
    </row>
    <row r="65" spans="1:22" ht="20.25" customHeight="1" thickBot="1" x14ac:dyDescent="0.3">
      <c r="A65" s="41"/>
      <c r="B65" s="41"/>
      <c r="C65" s="41"/>
      <c r="D65" s="41"/>
      <c r="E65" s="41"/>
      <c r="F65" s="41"/>
      <c r="G65" s="41"/>
      <c r="H65" s="43"/>
      <c r="I65" s="41"/>
      <c r="J65" s="41"/>
      <c r="K65" s="41"/>
      <c r="L65" s="41"/>
      <c r="M65" s="41"/>
      <c r="N65" s="41"/>
      <c r="O65" s="41"/>
      <c r="P65" s="41"/>
      <c r="Q65" s="1" t="s">
        <v>999</v>
      </c>
      <c r="R65" s="1" t="s">
        <v>852</v>
      </c>
      <c r="S65" s="41"/>
      <c r="T65" s="45"/>
      <c r="U65" s="41"/>
      <c r="V65" s="41"/>
    </row>
    <row r="66" spans="1:22" ht="20.25" customHeight="1" thickBot="1" x14ac:dyDescent="0.3">
      <c r="A66" s="42"/>
      <c r="B66" s="42"/>
      <c r="C66" s="42"/>
      <c r="D66" s="42"/>
      <c r="E66" s="42"/>
      <c r="F66" s="42"/>
      <c r="G66" s="42"/>
      <c r="H66" s="44"/>
      <c r="I66" s="42"/>
      <c r="J66" s="42"/>
      <c r="K66" s="42"/>
      <c r="L66" s="42"/>
      <c r="M66" s="42"/>
      <c r="N66" s="42"/>
      <c r="O66" s="42"/>
      <c r="P66" s="42"/>
      <c r="Q66" s="1" t="s">
        <v>1010</v>
      </c>
      <c r="R66" s="1" t="s">
        <v>870</v>
      </c>
      <c r="S66" s="42"/>
      <c r="T66" s="46"/>
      <c r="U66" s="42"/>
      <c r="V66" s="42"/>
    </row>
    <row r="67" spans="1:22" ht="20.25" customHeight="1" thickBot="1" x14ac:dyDescent="0.3">
      <c r="A67" s="47" t="s">
        <v>240</v>
      </c>
      <c r="B67" s="47">
        <v>517</v>
      </c>
      <c r="C67" s="47" t="s">
        <v>96</v>
      </c>
      <c r="D67" s="47" t="s">
        <v>1009</v>
      </c>
      <c r="E67" s="47" t="s">
        <v>1008</v>
      </c>
      <c r="F67" s="47" t="s">
        <v>4</v>
      </c>
      <c r="G67" s="47"/>
      <c r="H67" s="48" t="s">
        <v>1007</v>
      </c>
      <c r="I67" s="47" t="s">
        <v>835</v>
      </c>
      <c r="J67" s="47" t="s">
        <v>202</v>
      </c>
      <c r="K67" s="47"/>
      <c r="L67" s="47">
        <v>0</v>
      </c>
      <c r="M67" s="47" t="s">
        <v>1006</v>
      </c>
      <c r="N67" s="47" t="s">
        <v>1005</v>
      </c>
      <c r="O67" s="47" t="s">
        <v>17</v>
      </c>
      <c r="P67" s="47" t="s">
        <v>24</v>
      </c>
      <c r="Q67" s="1" t="s">
        <v>1004</v>
      </c>
      <c r="R67" s="1" t="s">
        <v>1003</v>
      </c>
      <c r="S67" s="47" t="s">
        <v>17</v>
      </c>
      <c r="T67" s="49">
        <v>0</v>
      </c>
      <c r="U67" s="47">
        <v>126</v>
      </c>
      <c r="V67" s="47"/>
    </row>
    <row r="68" spans="1:22" ht="20.25" customHeight="1" thickBot="1" x14ac:dyDescent="0.3">
      <c r="A68" s="41"/>
      <c r="B68" s="41"/>
      <c r="C68" s="41"/>
      <c r="D68" s="41"/>
      <c r="E68" s="41"/>
      <c r="F68" s="41"/>
      <c r="G68" s="41"/>
      <c r="H68" s="43"/>
      <c r="I68" s="41"/>
      <c r="J68" s="41"/>
      <c r="K68" s="41"/>
      <c r="L68" s="41"/>
      <c r="M68" s="41"/>
      <c r="N68" s="41"/>
      <c r="O68" s="41"/>
      <c r="P68" s="41"/>
      <c r="Q68" s="1" t="s">
        <v>1002</v>
      </c>
      <c r="R68" s="1" t="s">
        <v>1001</v>
      </c>
      <c r="S68" s="41"/>
      <c r="T68" s="45"/>
      <c r="U68" s="41"/>
      <c r="V68" s="41"/>
    </row>
    <row r="69" spans="1:22" ht="20.25" customHeight="1" thickBot="1" x14ac:dyDescent="0.3">
      <c r="A69" s="41"/>
      <c r="B69" s="41"/>
      <c r="C69" s="41"/>
      <c r="D69" s="41"/>
      <c r="E69" s="41"/>
      <c r="F69" s="41"/>
      <c r="G69" s="41"/>
      <c r="H69" s="43"/>
      <c r="I69" s="41"/>
      <c r="J69" s="41"/>
      <c r="K69" s="41"/>
      <c r="L69" s="41"/>
      <c r="M69" s="41"/>
      <c r="N69" s="41"/>
      <c r="O69" s="41"/>
      <c r="P69" s="41"/>
      <c r="Q69" s="1" t="s">
        <v>1000</v>
      </c>
      <c r="R69" s="1" t="s">
        <v>902</v>
      </c>
      <c r="S69" s="41"/>
      <c r="T69" s="45"/>
      <c r="U69" s="41"/>
      <c r="V69" s="41"/>
    </row>
    <row r="70" spans="1:22" ht="20.25" customHeight="1" thickBot="1" x14ac:dyDescent="0.3">
      <c r="A70" s="41"/>
      <c r="B70" s="41"/>
      <c r="C70" s="41"/>
      <c r="D70" s="41"/>
      <c r="E70" s="41"/>
      <c r="F70" s="41"/>
      <c r="G70" s="41"/>
      <c r="H70" s="43"/>
      <c r="I70" s="41"/>
      <c r="J70" s="41"/>
      <c r="K70" s="41"/>
      <c r="L70" s="41"/>
      <c r="M70" s="41"/>
      <c r="N70" s="41"/>
      <c r="O70" s="41"/>
      <c r="P70" s="41"/>
      <c r="Q70" s="1" t="s">
        <v>999</v>
      </c>
      <c r="R70" s="1" t="s">
        <v>852</v>
      </c>
      <c r="S70" s="41"/>
      <c r="T70" s="45"/>
      <c r="U70" s="41"/>
      <c r="V70" s="41"/>
    </row>
    <row r="71" spans="1:22" ht="20.25" customHeight="1" thickBot="1" x14ac:dyDescent="0.3">
      <c r="A71" s="41"/>
      <c r="B71" s="41"/>
      <c r="C71" s="41"/>
      <c r="D71" s="41"/>
      <c r="E71" s="41"/>
      <c r="F71" s="41"/>
      <c r="G71" s="41"/>
      <c r="H71" s="43"/>
      <c r="I71" s="41"/>
      <c r="J71" s="41"/>
      <c r="K71" s="41"/>
      <c r="L71" s="41"/>
      <c r="M71" s="41"/>
      <c r="N71" s="41"/>
      <c r="O71" s="41"/>
      <c r="P71" s="41"/>
      <c r="Q71" s="1" t="s">
        <v>921</v>
      </c>
      <c r="R71" s="1" t="s">
        <v>870</v>
      </c>
      <c r="S71" s="41"/>
      <c r="T71" s="45"/>
      <c r="U71" s="41"/>
      <c r="V71" s="41"/>
    </row>
    <row r="72" spans="1:22" ht="20.25" customHeight="1" thickBot="1" x14ac:dyDescent="0.3">
      <c r="A72" s="41"/>
      <c r="B72" s="41"/>
      <c r="C72" s="41"/>
      <c r="D72" s="41"/>
      <c r="E72" s="41"/>
      <c r="F72" s="41"/>
      <c r="G72" s="41"/>
      <c r="H72" s="43"/>
      <c r="I72" s="41"/>
      <c r="J72" s="41"/>
      <c r="K72" s="41"/>
      <c r="L72" s="41"/>
      <c r="M72" s="41"/>
      <c r="N72" s="41"/>
      <c r="O72" s="41"/>
      <c r="P72" s="41"/>
      <c r="Q72" s="1" t="s">
        <v>998</v>
      </c>
      <c r="R72" s="1" t="s">
        <v>953</v>
      </c>
      <c r="S72" s="41"/>
      <c r="T72" s="45"/>
      <c r="U72" s="41"/>
      <c r="V72" s="41"/>
    </row>
    <row r="73" spans="1:22" ht="20.25" customHeight="1" thickBot="1" x14ac:dyDescent="0.3">
      <c r="A73" s="41"/>
      <c r="B73" s="41"/>
      <c r="C73" s="41"/>
      <c r="D73" s="41"/>
      <c r="E73" s="41"/>
      <c r="F73" s="41"/>
      <c r="G73" s="41"/>
      <c r="H73" s="43"/>
      <c r="I73" s="41"/>
      <c r="J73" s="41"/>
      <c r="K73" s="41"/>
      <c r="L73" s="41"/>
      <c r="M73" s="41"/>
      <c r="N73" s="41"/>
      <c r="O73" s="41"/>
      <c r="P73" s="41"/>
      <c r="Q73" s="1" t="s">
        <v>997</v>
      </c>
      <c r="R73" s="1" t="s">
        <v>917</v>
      </c>
      <c r="S73" s="41"/>
      <c r="T73" s="45"/>
      <c r="U73" s="41"/>
      <c r="V73" s="41"/>
    </row>
    <row r="74" spans="1:22" ht="20.25" customHeight="1" thickBot="1" x14ac:dyDescent="0.3">
      <c r="A74" s="41"/>
      <c r="B74" s="41"/>
      <c r="C74" s="41"/>
      <c r="D74" s="41"/>
      <c r="E74" s="41"/>
      <c r="F74" s="41"/>
      <c r="G74" s="41"/>
      <c r="H74" s="43"/>
      <c r="I74" s="41"/>
      <c r="J74" s="41"/>
      <c r="K74" s="41"/>
      <c r="L74" s="41"/>
      <c r="M74" s="41"/>
      <c r="N74" s="41"/>
      <c r="O74" s="41"/>
      <c r="P74" s="41"/>
      <c r="Q74" s="1" t="s">
        <v>996</v>
      </c>
      <c r="R74" s="1" t="s">
        <v>786</v>
      </c>
      <c r="S74" s="41"/>
      <c r="T74" s="45"/>
      <c r="U74" s="41"/>
      <c r="V74" s="41"/>
    </row>
    <row r="75" spans="1:22" ht="20.25" customHeight="1" thickBot="1" x14ac:dyDescent="0.3">
      <c r="A75" s="41"/>
      <c r="B75" s="41"/>
      <c r="C75" s="41"/>
      <c r="D75" s="41"/>
      <c r="E75" s="41"/>
      <c r="F75" s="41"/>
      <c r="G75" s="41"/>
      <c r="H75" s="43"/>
      <c r="I75" s="41"/>
      <c r="J75" s="41"/>
      <c r="K75" s="41"/>
      <c r="L75" s="41"/>
      <c r="M75" s="41"/>
      <c r="N75" s="41"/>
      <c r="O75" s="41"/>
      <c r="P75" s="41"/>
      <c r="Q75" s="1" t="s">
        <v>995</v>
      </c>
      <c r="R75" s="1" t="s">
        <v>762</v>
      </c>
      <c r="S75" s="41"/>
      <c r="T75" s="45"/>
      <c r="U75" s="41"/>
      <c r="V75" s="41"/>
    </row>
    <row r="76" spans="1:22" ht="20.25" customHeight="1" thickBot="1" x14ac:dyDescent="0.3">
      <c r="A76" s="41"/>
      <c r="B76" s="41"/>
      <c r="C76" s="41"/>
      <c r="D76" s="41"/>
      <c r="E76" s="41"/>
      <c r="F76" s="41"/>
      <c r="G76" s="41"/>
      <c r="H76" s="43"/>
      <c r="I76" s="41"/>
      <c r="J76" s="41"/>
      <c r="K76" s="41"/>
      <c r="L76" s="41"/>
      <c r="M76" s="41"/>
      <c r="N76" s="41"/>
      <c r="O76" s="41"/>
      <c r="P76" s="41"/>
      <c r="Q76" s="1" t="s">
        <v>994</v>
      </c>
      <c r="R76" s="1" t="s">
        <v>762</v>
      </c>
      <c r="S76" s="41"/>
      <c r="T76" s="45"/>
      <c r="U76" s="41"/>
      <c r="V76" s="41"/>
    </row>
    <row r="77" spans="1:22" ht="20.25" customHeight="1" thickBot="1" x14ac:dyDescent="0.3">
      <c r="A77" s="41"/>
      <c r="B77" s="41"/>
      <c r="C77" s="41"/>
      <c r="D77" s="41"/>
      <c r="E77" s="41"/>
      <c r="F77" s="41"/>
      <c r="G77" s="41"/>
      <c r="H77" s="43"/>
      <c r="I77" s="41"/>
      <c r="J77" s="41"/>
      <c r="K77" s="41"/>
      <c r="L77" s="41"/>
      <c r="M77" s="41"/>
      <c r="N77" s="41"/>
      <c r="O77" s="41"/>
      <c r="P77" s="41"/>
      <c r="Q77" s="1" t="s">
        <v>993</v>
      </c>
      <c r="R77" s="1" t="s">
        <v>762</v>
      </c>
      <c r="S77" s="41"/>
      <c r="T77" s="45"/>
      <c r="U77" s="41"/>
      <c r="V77" s="41"/>
    </row>
    <row r="78" spans="1:22" ht="20.25" customHeight="1" thickBot="1" x14ac:dyDescent="0.3">
      <c r="A78" s="41"/>
      <c r="B78" s="41"/>
      <c r="C78" s="41"/>
      <c r="D78" s="41"/>
      <c r="E78" s="41"/>
      <c r="F78" s="41"/>
      <c r="G78" s="41"/>
      <c r="H78" s="43"/>
      <c r="I78" s="41"/>
      <c r="J78" s="41"/>
      <c r="K78" s="41"/>
      <c r="L78" s="41"/>
      <c r="M78" s="41"/>
      <c r="N78" s="41"/>
      <c r="O78" s="41"/>
      <c r="P78" s="41"/>
      <c r="Q78" s="1" t="s">
        <v>993</v>
      </c>
      <c r="R78" s="1" t="s">
        <v>762</v>
      </c>
      <c r="S78" s="41"/>
      <c r="T78" s="45"/>
      <c r="U78" s="41"/>
      <c r="V78" s="41"/>
    </row>
    <row r="79" spans="1:22" ht="20.25" customHeight="1" thickBot="1" x14ac:dyDescent="0.3">
      <c r="A79" s="41"/>
      <c r="B79" s="41"/>
      <c r="C79" s="41"/>
      <c r="D79" s="41"/>
      <c r="E79" s="41"/>
      <c r="F79" s="41"/>
      <c r="G79" s="41"/>
      <c r="H79" s="43"/>
      <c r="I79" s="41"/>
      <c r="J79" s="41"/>
      <c r="K79" s="41"/>
      <c r="L79" s="41"/>
      <c r="M79" s="41"/>
      <c r="N79" s="41"/>
      <c r="O79" s="41"/>
      <c r="P79" s="41"/>
      <c r="Q79" s="1" t="s">
        <v>992</v>
      </c>
      <c r="R79" s="1" t="s">
        <v>762</v>
      </c>
      <c r="S79" s="41"/>
      <c r="T79" s="45"/>
      <c r="U79" s="41"/>
      <c r="V79" s="41"/>
    </row>
    <row r="80" spans="1:22" ht="20.25" customHeight="1" thickBot="1" x14ac:dyDescent="0.3">
      <c r="A80" s="41"/>
      <c r="B80" s="41"/>
      <c r="C80" s="41"/>
      <c r="D80" s="41"/>
      <c r="E80" s="41"/>
      <c r="F80" s="41"/>
      <c r="G80" s="41"/>
      <c r="H80" s="43"/>
      <c r="I80" s="41"/>
      <c r="J80" s="41"/>
      <c r="K80" s="41"/>
      <c r="L80" s="41"/>
      <c r="M80" s="41"/>
      <c r="N80" s="41"/>
      <c r="O80" s="41"/>
      <c r="P80" s="41"/>
      <c r="Q80" s="1" t="s">
        <v>991</v>
      </c>
      <c r="R80" s="1" t="s">
        <v>784</v>
      </c>
      <c r="S80" s="41"/>
      <c r="T80" s="45"/>
      <c r="U80" s="41"/>
      <c r="V80" s="41"/>
    </row>
    <row r="81" spans="1:22" ht="20.25" customHeight="1" thickBot="1" x14ac:dyDescent="0.3">
      <c r="A81" s="41"/>
      <c r="B81" s="41"/>
      <c r="C81" s="41"/>
      <c r="D81" s="41"/>
      <c r="E81" s="41"/>
      <c r="F81" s="41"/>
      <c r="G81" s="41"/>
      <c r="H81" s="43"/>
      <c r="I81" s="41"/>
      <c r="J81" s="41"/>
      <c r="K81" s="41"/>
      <c r="L81" s="41"/>
      <c r="M81" s="41"/>
      <c r="N81" s="41"/>
      <c r="O81" s="41"/>
      <c r="P81" s="41"/>
      <c r="Q81" s="1" t="s">
        <v>990</v>
      </c>
      <c r="R81" s="1" t="s">
        <v>989</v>
      </c>
      <c r="S81" s="41"/>
      <c r="T81" s="45"/>
      <c r="U81" s="41"/>
      <c r="V81" s="41"/>
    </row>
    <row r="82" spans="1:22" ht="20.25" customHeight="1" thickBot="1" x14ac:dyDescent="0.3">
      <c r="A82" s="41"/>
      <c r="B82" s="41"/>
      <c r="C82" s="41"/>
      <c r="D82" s="41"/>
      <c r="E82" s="41"/>
      <c r="F82" s="41"/>
      <c r="G82" s="41"/>
      <c r="H82" s="43"/>
      <c r="I82" s="41"/>
      <c r="J82" s="41"/>
      <c r="K82" s="41"/>
      <c r="L82" s="41"/>
      <c r="M82" s="41"/>
      <c r="N82" s="41"/>
      <c r="O82" s="41"/>
      <c r="P82" s="41"/>
      <c r="Q82" s="1" t="s">
        <v>988</v>
      </c>
      <c r="R82" s="1" t="s">
        <v>827</v>
      </c>
      <c r="S82" s="41"/>
      <c r="T82" s="45"/>
      <c r="U82" s="41"/>
      <c r="V82" s="41"/>
    </row>
    <row r="83" spans="1:22" ht="20.25" customHeight="1" thickBot="1" x14ac:dyDescent="0.3">
      <c r="A83" s="41"/>
      <c r="B83" s="41"/>
      <c r="C83" s="41"/>
      <c r="D83" s="41"/>
      <c r="E83" s="41"/>
      <c r="F83" s="41"/>
      <c r="G83" s="41"/>
      <c r="H83" s="43"/>
      <c r="I83" s="41"/>
      <c r="J83" s="41"/>
      <c r="K83" s="41"/>
      <c r="L83" s="41"/>
      <c r="M83" s="41"/>
      <c r="N83" s="41"/>
      <c r="O83" s="41"/>
      <c r="P83" s="41"/>
      <c r="Q83" s="1" t="s">
        <v>987</v>
      </c>
      <c r="R83" s="1" t="s">
        <v>827</v>
      </c>
      <c r="S83" s="41"/>
      <c r="T83" s="45"/>
      <c r="U83" s="41"/>
      <c r="V83" s="41"/>
    </row>
    <row r="84" spans="1:22" ht="20.25" customHeight="1" thickBot="1" x14ac:dyDescent="0.3">
      <c r="A84" s="41"/>
      <c r="B84" s="41"/>
      <c r="C84" s="41"/>
      <c r="D84" s="41"/>
      <c r="E84" s="41"/>
      <c r="F84" s="41"/>
      <c r="G84" s="41"/>
      <c r="H84" s="43"/>
      <c r="I84" s="41"/>
      <c r="J84" s="41"/>
      <c r="K84" s="41"/>
      <c r="L84" s="41"/>
      <c r="M84" s="41"/>
      <c r="N84" s="41"/>
      <c r="O84" s="41"/>
      <c r="P84" s="41"/>
      <c r="Q84" s="1" t="s">
        <v>986</v>
      </c>
      <c r="R84" s="1" t="s">
        <v>827</v>
      </c>
      <c r="S84" s="41"/>
      <c r="T84" s="45"/>
      <c r="U84" s="41"/>
      <c r="V84" s="41"/>
    </row>
    <row r="85" spans="1:22" ht="20.25" customHeight="1" thickBot="1" x14ac:dyDescent="0.3">
      <c r="A85" s="41"/>
      <c r="B85" s="41"/>
      <c r="C85" s="41"/>
      <c r="D85" s="41"/>
      <c r="E85" s="41"/>
      <c r="F85" s="41"/>
      <c r="G85" s="41"/>
      <c r="H85" s="43"/>
      <c r="I85" s="41"/>
      <c r="J85" s="41"/>
      <c r="K85" s="41"/>
      <c r="L85" s="41"/>
      <c r="M85" s="41"/>
      <c r="N85" s="41"/>
      <c r="O85" s="41"/>
      <c r="P85" s="41"/>
      <c r="Q85" s="1" t="s">
        <v>985</v>
      </c>
      <c r="R85" s="1" t="s">
        <v>176</v>
      </c>
      <c r="S85" s="41"/>
      <c r="T85" s="45"/>
      <c r="U85" s="41"/>
      <c r="V85" s="41"/>
    </row>
    <row r="86" spans="1:22" ht="20.25" customHeight="1" thickBot="1" x14ac:dyDescent="0.3">
      <c r="A86" s="41"/>
      <c r="B86" s="41"/>
      <c r="C86" s="41"/>
      <c r="D86" s="41"/>
      <c r="E86" s="41"/>
      <c r="F86" s="41"/>
      <c r="G86" s="41"/>
      <c r="H86" s="43"/>
      <c r="I86" s="41"/>
      <c r="J86" s="41"/>
      <c r="K86" s="41"/>
      <c r="L86" s="41"/>
      <c r="M86" s="41"/>
      <c r="N86" s="41"/>
      <c r="O86" s="41"/>
      <c r="P86" s="41"/>
      <c r="Q86" s="1" t="s">
        <v>825</v>
      </c>
      <c r="R86" s="1" t="s">
        <v>824</v>
      </c>
      <c r="S86" s="41"/>
      <c r="T86" s="45"/>
      <c r="U86" s="41"/>
      <c r="V86" s="41"/>
    </row>
    <row r="87" spans="1:22" ht="20.25" customHeight="1" thickBot="1" x14ac:dyDescent="0.3">
      <c r="A87" s="41"/>
      <c r="B87" s="41"/>
      <c r="C87" s="41"/>
      <c r="D87" s="41"/>
      <c r="E87" s="41"/>
      <c r="F87" s="41"/>
      <c r="G87" s="41"/>
      <c r="H87" s="43"/>
      <c r="I87" s="41"/>
      <c r="J87" s="41"/>
      <c r="K87" s="41"/>
      <c r="L87" s="41"/>
      <c r="M87" s="41"/>
      <c r="N87" s="41"/>
      <c r="O87" s="41"/>
      <c r="P87" s="41"/>
      <c r="Q87" s="1" t="s">
        <v>823</v>
      </c>
      <c r="R87" s="1" t="s">
        <v>822</v>
      </c>
      <c r="S87" s="41"/>
      <c r="T87" s="45"/>
      <c r="U87" s="41"/>
      <c r="V87" s="41"/>
    </row>
    <row r="88" spans="1:22" ht="20.25" customHeight="1" thickBot="1" x14ac:dyDescent="0.3">
      <c r="A88" s="41"/>
      <c r="B88" s="41"/>
      <c r="C88" s="41"/>
      <c r="D88" s="41"/>
      <c r="E88" s="41"/>
      <c r="F88" s="41"/>
      <c r="G88" s="41"/>
      <c r="H88" s="43"/>
      <c r="I88" s="41"/>
      <c r="J88" s="41"/>
      <c r="K88" s="41"/>
      <c r="L88" s="41"/>
      <c r="M88" s="41"/>
      <c r="N88" s="41"/>
      <c r="O88" s="41"/>
      <c r="P88" s="41"/>
      <c r="Q88" s="1" t="s">
        <v>821</v>
      </c>
      <c r="R88" s="1" t="s">
        <v>771</v>
      </c>
      <c r="S88" s="41"/>
      <c r="T88" s="45"/>
      <c r="U88" s="41"/>
      <c r="V88" s="41"/>
    </row>
    <row r="89" spans="1:22" ht="20.25" customHeight="1" thickBot="1" x14ac:dyDescent="0.3">
      <c r="A89" s="42"/>
      <c r="B89" s="42"/>
      <c r="C89" s="42"/>
      <c r="D89" s="42"/>
      <c r="E89" s="42"/>
      <c r="F89" s="42"/>
      <c r="G89" s="42"/>
      <c r="H89" s="44"/>
      <c r="I89" s="42"/>
      <c r="J89" s="42"/>
      <c r="K89" s="42"/>
      <c r="L89" s="42"/>
      <c r="M89" s="42"/>
      <c r="N89" s="42"/>
      <c r="O89" s="42"/>
      <c r="P89" s="42"/>
      <c r="Q89" s="1" t="s">
        <v>984</v>
      </c>
      <c r="R89" s="1" t="s">
        <v>819</v>
      </c>
      <c r="S89" s="42"/>
      <c r="T89" s="46"/>
      <c r="U89" s="42"/>
      <c r="V89" s="42"/>
    </row>
    <row r="90" spans="1:22" ht="20.25" customHeight="1" thickBot="1" x14ac:dyDescent="0.3">
      <c r="A90" s="47" t="s">
        <v>208</v>
      </c>
      <c r="B90" s="47">
        <v>555</v>
      </c>
      <c r="C90" s="47" t="s">
        <v>96</v>
      </c>
      <c r="D90" s="47" t="s">
        <v>904</v>
      </c>
      <c r="E90" s="47" t="s">
        <v>938</v>
      </c>
      <c r="F90" s="47" t="s">
        <v>4</v>
      </c>
      <c r="G90" s="47"/>
      <c r="H90" s="48" t="s">
        <v>983</v>
      </c>
      <c r="I90" s="47" t="s">
        <v>835</v>
      </c>
      <c r="J90" s="47" t="s">
        <v>202</v>
      </c>
      <c r="K90" s="47"/>
      <c r="L90" s="47">
        <v>0</v>
      </c>
      <c r="M90" s="47" t="s">
        <v>982</v>
      </c>
      <c r="N90" s="47" t="s">
        <v>904</v>
      </c>
      <c r="O90" s="47" t="s">
        <v>17</v>
      </c>
      <c r="P90" s="47" t="s">
        <v>24</v>
      </c>
      <c r="Q90" s="1" t="s">
        <v>956</v>
      </c>
      <c r="R90" s="1" t="s">
        <v>902</v>
      </c>
      <c r="S90" s="47" t="s">
        <v>17</v>
      </c>
      <c r="T90" s="49">
        <v>0</v>
      </c>
      <c r="U90" s="47">
        <v>126</v>
      </c>
      <c r="V90" s="47"/>
    </row>
    <row r="91" spans="1:22" ht="20.25" customHeight="1" thickBot="1" x14ac:dyDescent="0.3">
      <c r="A91" s="41"/>
      <c r="B91" s="41"/>
      <c r="C91" s="41"/>
      <c r="D91" s="41"/>
      <c r="E91" s="41"/>
      <c r="F91" s="41"/>
      <c r="G91" s="41"/>
      <c r="H91" s="43"/>
      <c r="I91" s="41"/>
      <c r="J91" s="41"/>
      <c r="K91" s="41"/>
      <c r="L91" s="41"/>
      <c r="M91" s="41"/>
      <c r="N91" s="41"/>
      <c r="O91" s="41"/>
      <c r="P91" s="41"/>
      <c r="Q91" s="1" t="s">
        <v>945</v>
      </c>
      <c r="R91" s="1" t="s">
        <v>852</v>
      </c>
      <c r="S91" s="41"/>
      <c r="T91" s="45"/>
      <c r="U91" s="41"/>
      <c r="V91" s="41"/>
    </row>
    <row r="92" spans="1:22" ht="20.25" customHeight="1" thickBot="1" x14ac:dyDescent="0.3">
      <c r="A92" s="41"/>
      <c r="B92" s="41"/>
      <c r="C92" s="41"/>
      <c r="D92" s="41"/>
      <c r="E92" s="41"/>
      <c r="F92" s="41"/>
      <c r="G92" s="41"/>
      <c r="H92" s="43"/>
      <c r="I92" s="41"/>
      <c r="J92" s="41"/>
      <c r="K92" s="41"/>
      <c r="L92" s="41"/>
      <c r="M92" s="41"/>
      <c r="N92" s="41"/>
      <c r="O92" s="41"/>
      <c r="P92" s="41"/>
      <c r="Q92" s="1" t="s">
        <v>978</v>
      </c>
      <c r="R92" s="1" t="s">
        <v>922</v>
      </c>
      <c r="S92" s="41"/>
      <c r="T92" s="45"/>
      <c r="U92" s="41"/>
      <c r="V92" s="41"/>
    </row>
    <row r="93" spans="1:22" ht="20.25" customHeight="1" thickBot="1" x14ac:dyDescent="0.3">
      <c r="A93" s="41"/>
      <c r="B93" s="41"/>
      <c r="C93" s="41"/>
      <c r="D93" s="41"/>
      <c r="E93" s="41"/>
      <c r="F93" s="41"/>
      <c r="G93" s="41"/>
      <c r="H93" s="43"/>
      <c r="I93" s="41"/>
      <c r="J93" s="41"/>
      <c r="K93" s="41"/>
      <c r="L93" s="41"/>
      <c r="M93" s="41"/>
      <c r="N93" s="41"/>
      <c r="O93" s="41"/>
      <c r="P93" s="41"/>
      <c r="Q93" s="1" t="s">
        <v>921</v>
      </c>
      <c r="R93" s="1" t="s">
        <v>870</v>
      </c>
      <c r="S93" s="41"/>
      <c r="T93" s="45"/>
      <c r="U93" s="41"/>
      <c r="V93" s="41"/>
    </row>
    <row r="94" spans="1:22" ht="20.25" customHeight="1" thickBot="1" x14ac:dyDescent="0.3">
      <c r="A94" s="41"/>
      <c r="B94" s="41"/>
      <c r="C94" s="41"/>
      <c r="D94" s="41"/>
      <c r="E94" s="41"/>
      <c r="F94" s="41"/>
      <c r="G94" s="41"/>
      <c r="H94" s="43"/>
      <c r="I94" s="41"/>
      <c r="J94" s="41"/>
      <c r="K94" s="41"/>
      <c r="L94" s="41"/>
      <c r="M94" s="41"/>
      <c r="N94" s="41"/>
      <c r="O94" s="41"/>
      <c r="P94" s="41"/>
      <c r="Q94" s="1" t="s">
        <v>967</v>
      </c>
      <c r="R94" s="1" t="s">
        <v>919</v>
      </c>
      <c r="S94" s="41"/>
      <c r="T94" s="45"/>
      <c r="U94" s="41"/>
      <c r="V94" s="41"/>
    </row>
    <row r="95" spans="1:22" ht="20.25" customHeight="1" thickBot="1" x14ac:dyDescent="0.3">
      <c r="A95" s="41"/>
      <c r="B95" s="41"/>
      <c r="C95" s="41"/>
      <c r="D95" s="41"/>
      <c r="E95" s="41"/>
      <c r="F95" s="41"/>
      <c r="G95" s="41"/>
      <c r="H95" s="43"/>
      <c r="I95" s="41"/>
      <c r="J95" s="41"/>
      <c r="K95" s="41"/>
      <c r="L95" s="41"/>
      <c r="M95" s="41"/>
      <c r="N95" s="41"/>
      <c r="O95" s="41"/>
      <c r="P95" s="41"/>
      <c r="Q95" s="1" t="s">
        <v>981</v>
      </c>
      <c r="R95" s="1" t="s">
        <v>919</v>
      </c>
      <c r="S95" s="41"/>
      <c r="T95" s="45"/>
      <c r="U95" s="41"/>
      <c r="V95" s="41"/>
    </row>
    <row r="96" spans="1:22" ht="20.25" customHeight="1" thickBot="1" x14ac:dyDescent="0.3">
      <c r="A96" s="41"/>
      <c r="B96" s="41"/>
      <c r="C96" s="41"/>
      <c r="D96" s="41"/>
      <c r="E96" s="41"/>
      <c r="F96" s="41"/>
      <c r="G96" s="41"/>
      <c r="H96" s="43"/>
      <c r="I96" s="41"/>
      <c r="J96" s="41"/>
      <c r="K96" s="41"/>
      <c r="L96" s="41"/>
      <c r="M96" s="41"/>
      <c r="N96" s="41"/>
      <c r="O96" s="41"/>
      <c r="P96" s="41"/>
      <c r="Q96" s="1" t="s">
        <v>918</v>
      </c>
      <c r="R96" s="1" t="s">
        <v>917</v>
      </c>
      <c r="S96" s="41"/>
      <c r="T96" s="45"/>
      <c r="U96" s="41"/>
      <c r="V96" s="41"/>
    </row>
    <row r="97" spans="1:22" ht="20.25" customHeight="1" thickBot="1" x14ac:dyDescent="0.3">
      <c r="A97" s="41"/>
      <c r="B97" s="41"/>
      <c r="C97" s="41"/>
      <c r="D97" s="41"/>
      <c r="E97" s="41"/>
      <c r="F97" s="41"/>
      <c r="G97" s="41"/>
      <c r="H97" s="43"/>
      <c r="I97" s="41"/>
      <c r="J97" s="41"/>
      <c r="K97" s="41"/>
      <c r="L97" s="41"/>
      <c r="M97" s="41"/>
      <c r="N97" s="41"/>
      <c r="O97" s="41"/>
      <c r="P97" s="41"/>
      <c r="Q97" s="1" t="s">
        <v>951</v>
      </c>
      <c r="R97" s="1" t="s">
        <v>784</v>
      </c>
      <c r="S97" s="41"/>
      <c r="T97" s="45"/>
      <c r="U97" s="41"/>
      <c r="V97" s="41"/>
    </row>
    <row r="98" spans="1:22" ht="20.25" customHeight="1" thickBot="1" x14ac:dyDescent="0.3">
      <c r="A98" s="41"/>
      <c r="B98" s="41"/>
      <c r="C98" s="41"/>
      <c r="D98" s="41"/>
      <c r="E98" s="41"/>
      <c r="F98" s="41"/>
      <c r="G98" s="41"/>
      <c r="H98" s="43"/>
      <c r="I98" s="41"/>
      <c r="J98" s="41"/>
      <c r="K98" s="41"/>
      <c r="L98" s="41"/>
      <c r="M98" s="41"/>
      <c r="N98" s="41"/>
      <c r="O98" s="41"/>
      <c r="P98" s="41"/>
      <c r="Q98" s="1" t="s">
        <v>914</v>
      </c>
      <c r="R98" s="1" t="s">
        <v>913</v>
      </c>
      <c r="S98" s="41"/>
      <c r="T98" s="45"/>
      <c r="U98" s="41"/>
      <c r="V98" s="41"/>
    </row>
    <row r="99" spans="1:22" ht="20.25" customHeight="1" thickBot="1" x14ac:dyDescent="0.3">
      <c r="A99" s="41"/>
      <c r="B99" s="41"/>
      <c r="C99" s="41"/>
      <c r="D99" s="41"/>
      <c r="E99" s="41"/>
      <c r="F99" s="41"/>
      <c r="G99" s="41"/>
      <c r="H99" s="43"/>
      <c r="I99" s="41"/>
      <c r="J99" s="41"/>
      <c r="K99" s="41"/>
      <c r="L99" s="41"/>
      <c r="M99" s="41"/>
      <c r="N99" s="41"/>
      <c r="O99" s="41"/>
      <c r="P99" s="41"/>
      <c r="Q99" s="1" t="s">
        <v>976</v>
      </c>
      <c r="R99" s="1" t="s">
        <v>827</v>
      </c>
      <c r="S99" s="41"/>
      <c r="T99" s="45"/>
      <c r="U99" s="41"/>
      <c r="V99" s="41"/>
    </row>
    <row r="100" spans="1:22" ht="20.25" customHeight="1" thickBot="1" x14ac:dyDescent="0.3">
      <c r="A100" s="41"/>
      <c r="B100" s="41"/>
      <c r="C100" s="41"/>
      <c r="D100" s="41"/>
      <c r="E100" s="41"/>
      <c r="F100" s="41"/>
      <c r="G100" s="41"/>
      <c r="H100" s="43"/>
      <c r="I100" s="41"/>
      <c r="J100" s="41"/>
      <c r="K100" s="41"/>
      <c r="L100" s="41"/>
      <c r="M100" s="41"/>
      <c r="N100" s="41"/>
      <c r="O100" s="41"/>
      <c r="P100" s="41"/>
      <c r="Q100" s="1" t="s">
        <v>975</v>
      </c>
      <c r="R100" s="1" t="s">
        <v>961</v>
      </c>
      <c r="S100" s="41"/>
      <c r="T100" s="45"/>
      <c r="U100" s="41"/>
      <c r="V100" s="41"/>
    </row>
    <row r="101" spans="1:22" ht="20.25" customHeight="1" thickBot="1" x14ac:dyDescent="0.3">
      <c r="A101" s="41"/>
      <c r="B101" s="41"/>
      <c r="C101" s="41"/>
      <c r="D101" s="41"/>
      <c r="E101" s="41"/>
      <c r="F101" s="41"/>
      <c r="G101" s="41"/>
      <c r="H101" s="43"/>
      <c r="I101" s="41"/>
      <c r="J101" s="41"/>
      <c r="K101" s="41"/>
      <c r="L101" s="41"/>
      <c r="M101" s="41"/>
      <c r="N101" s="41"/>
      <c r="O101" s="41"/>
      <c r="P101" s="41"/>
      <c r="Q101" s="1" t="s">
        <v>974</v>
      </c>
      <c r="R101" s="1" t="s">
        <v>176</v>
      </c>
      <c r="S101" s="41"/>
      <c r="T101" s="45"/>
      <c r="U101" s="41"/>
      <c r="V101" s="41"/>
    </row>
    <row r="102" spans="1:22" ht="20.25" customHeight="1" thickBot="1" x14ac:dyDescent="0.3">
      <c r="A102" s="41"/>
      <c r="B102" s="41"/>
      <c r="C102" s="41"/>
      <c r="D102" s="41"/>
      <c r="E102" s="41"/>
      <c r="F102" s="41"/>
      <c r="G102" s="41"/>
      <c r="H102" s="43"/>
      <c r="I102" s="41"/>
      <c r="J102" s="41"/>
      <c r="K102" s="41"/>
      <c r="L102" s="41"/>
      <c r="M102" s="41"/>
      <c r="N102" s="41"/>
      <c r="O102" s="41"/>
      <c r="P102" s="41"/>
      <c r="Q102" s="1" t="s">
        <v>825</v>
      </c>
      <c r="R102" s="1" t="s">
        <v>824</v>
      </c>
      <c r="S102" s="41"/>
      <c r="T102" s="45"/>
      <c r="U102" s="41"/>
      <c r="V102" s="41"/>
    </row>
    <row r="103" spans="1:22" ht="20.25" customHeight="1" thickBot="1" x14ac:dyDescent="0.3">
      <c r="A103" s="41"/>
      <c r="B103" s="41"/>
      <c r="C103" s="41"/>
      <c r="D103" s="41"/>
      <c r="E103" s="41"/>
      <c r="F103" s="41"/>
      <c r="G103" s="41"/>
      <c r="H103" s="43"/>
      <c r="I103" s="41"/>
      <c r="J103" s="41"/>
      <c r="K103" s="41"/>
      <c r="L103" s="41"/>
      <c r="M103" s="41"/>
      <c r="N103" s="41"/>
      <c r="O103" s="41"/>
      <c r="P103" s="41"/>
      <c r="Q103" s="1" t="s">
        <v>823</v>
      </c>
      <c r="R103" s="1" t="s">
        <v>822</v>
      </c>
      <c r="S103" s="41"/>
      <c r="T103" s="45"/>
      <c r="U103" s="41"/>
      <c r="V103" s="41"/>
    </row>
    <row r="104" spans="1:22" ht="20.25" customHeight="1" thickBot="1" x14ac:dyDescent="0.3">
      <c r="A104" s="41"/>
      <c r="B104" s="41"/>
      <c r="C104" s="41"/>
      <c r="D104" s="41"/>
      <c r="E104" s="41"/>
      <c r="F104" s="41"/>
      <c r="G104" s="41"/>
      <c r="H104" s="43"/>
      <c r="I104" s="41"/>
      <c r="J104" s="41"/>
      <c r="K104" s="41"/>
      <c r="L104" s="41"/>
      <c r="M104" s="41"/>
      <c r="N104" s="41"/>
      <c r="O104" s="41"/>
      <c r="P104" s="41"/>
      <c r="Q104" s="1" t="s">
        <v>821</v>
      </c>
      <c r="R104" s="1" t="s">
        <v>771</v>
      </c>
      <c r="S104" s="41"/>
      <c r="T104" s="45"/>
      <c r="U104" s="41"/>
      <c r="V104" s="41"/>
    </row>
    <row r="105" spans="1:22" ht="20.25" customHeight="1" thickBot="1" x14ac:dyDescent="0.3">
      <c r="A105" s="41"/>
      <c r="B105" s="41"/>
      <c r="C105" s="41"/>
      <c r="D105" s="41"/>
      <c r="E105" s="41"/>
      <c r="F105" s="41"/>
      <c r="G105" s="41"/>
      <c r="H105" s="43"/>
      <c r="I105" s="41"/>
      <c r="J105" s="41"/>
      <c r="K105" s="41"/>
      <c r="L105" s="41"/>
      <c r="M105" s="42"/>
      <c r="N105" s="42"/>
      <c r="O105" s="42"/>
      <c r="P105" s="42"/>
      <c r="Q105" s="1" t="s">
        <v>980</v>
      </c>
      <c r="R105" s="1" t="s">
        <v>819</v>
      </c>
      <c r="S105" s="41"/>
      <c r="T105" s="45"/>
      <c r="U105" s="41"/>
      <c r="V105" s="41"/>
    </row>
    <row r="106" spans="1:22" ht="20.25" customHeight="1" thickBot="1" x14ac:dyDescent="0.3">
      <c r="A106" s="41"/>
      <c r="B106" s="41"/>
      <c r="C106" s="41"/>
      <c r="D106" s="41"/>
      <c r="E106" s="41"/>
      <c r="F106" s="41"/>
      <c r="G106" s="41"/>
      <c r="H106" s="43"/>
      <c r="I106" s="41"/>
      <c r="J106" s="41"/>
      <c r="K106" s="41"/>
      <c r="L106" s="41"/>
      <c r="M106" s="47" t="s">
        <v>979</v>
      </c>
      <c r="N106" s="47" t="s">
        <v>904</v>
      </c>
      <c r="O106" s="47" t="s">
        <v>17</v>
      </c>
      <c r="P106" s="47" t="s">
        <v>24</v>
      </c>
      <c r="Q106" s="1" t="s">
        <v>946</v>
      </c>
      <c r="R106" s="1" t="s">
        <v>902</v>
      </c>
      <c r="S106" s="41"/>
      <c r="T106" s="45"/>
      <c r="U106" s="41"/>
      <c r="V106" s="41"/>
    </row>
    <row r="107" spans="1:22" ht="20.25" customHeight="1" thickBot="1" x14ac:dyDescent="0.3">
      <c r="A107" s="41"/>
      <c r="B107" s="41"/>
      <c r="C107" s="41"/>
      <c r="D107" s="41"/>
      <c r="E107" s="41"/>
      <c r="F107" s="41"/>
      <c r="G107" s="41"/>
      <c r="H107" s="43"/>
      <c r="I107" s="41"/>
      <c r="J107" s="41"/>
      <c r="K107" s="41"/>
      <c r="L107" s="41"/>
      <c r="M107" s="41"/>
      <c r="N107" s="41"/>
      <c r="O107" s="41"/>
      <c r="P107" s="41"/>
      <c r="Q107" s="1" t="s">
        <v>945</v>
      </c>
      <c r="R107" s="1" t="s">
        <v>852</v>
      </c>
      <c r="S107" s="41"/>
      <c r="T107" s="45"/>
      <c r="U107" s="41"/>
      <c r="V107" s="41"/>
    </row>
    <row r="108" spans="1:22" ht="20.25" customHeight="1" thickBot="1" x14ac:dyDescent="0.3">
      <c r="A108" s="41"/>
      <c r="B108" s="41"/>
      <c r="C108" s="41"/>
      <c r="D108" s="41"/>
      <c r="E108" s="41"/>
      <c r="F108" s="41"/>
      <c r="G108" s="41"/>
      <c r="H108" s="43"/>
      <c r="I108" s="41"/>
      <c r="J108" s="41"/>
      <c r="K108" s="41"/>
      <c r="L108" s="41"/>
      <c r="M108" s="41"/>
      <c r="N108" s="41"/>
      <c r="O108" s="41"/>
      <c r="P108" s="41"/>
      <c r="Q108" s="1" t="s">
        <v>978</v>
      </c>
      <c r="R108" s="1" t="s">
        <v>922</v>
      </c>
      <c r="S108" s="41"/>
      <c r="T108" s="45"/>
      <c r="U108" s="41"/>
      <c r="V108" s="41"/>
    </row>
    <row r="109" spans="1:22" ht="20.25" customHeight="1" thickBot="1" x14ac:dyDescent="0.3">
      <c r="A109" s="41"/>
      <c r="B109" s="41"/>
      <c r="C109" s="41"/>
      <c r="D109" s="41"/>
      <c r="E109" s="41"/>
      <c r="F109" s="41"/>
      <c r="G109" s="41"/>
      <c r="H109" s="43"/>
      <c r="I109" s="41"/>
      <c r="J109" s="41"/>
      <c r="K109" s="41"/>
      <c r="L109" s="41"/>
      <c r="M109" s="41"/>
      <c r="N109" s="41"/>
      <c r="O109" s="41"/>
      <c r="P109" s="41"/>
      <c r="Q109" s="1" t="s">
        <v>921</v>
      </c>
      <c r="R109" s="1" t="s">
        <v>870</v>
      </c>
      <c r="S109" s="41"/>
      <c r="T109" s="45"/>
      <c r="U109" s="41"/>
      <c r="V109" s="41"/>
    </row>
    <row r="110" spans="1:22" ht="20.25" customHeight="1" thickBot="1" x14ac:dyDescent="0.3">
      <c r="A110" s="41"/>
      <c r="B110" s="41"/>
      <c r="C110" s="41"/>
      <c r="D110" s="41"/>
      <c r="E110" s="41"/>
      <c r="F110" s="41"/>
      <c r="G110" s="41"/>
      <c r="H110" s="43"/>
      <c r="I110" s="41"/>
      <c r="J110" s="41"/>
      <c r="K110" s="41"/>
      <c r="L110" s="41"/>
      <c r="M110" s="41"/>
      <c r="N110" s="41"/>
      <c r="O110" s="41"/>
      <c r="P110" s="41"/>
      <c r="Q110" s="1" t="s">
        <v>977</v>
      </c>
      <c r="R110" s="1" t="s">
        <v>919</v>
      </c>
      <c r="S110" s="41"/>
      <c r="T110" s="45"/>
      <c r="U110" s="41"/>
      <c r="V110" s="41"/>
    </row>
    <row r="111" spans="1:22" ht="20.25" customHeight="1" thickBot="1" x14ac:dyDescent="0.3">
      <c r="A111" s="41"/>
      <c r="B111" s="41"/>
      <c r="C111" s="41"/>
      <c r="D111" s="41"/>
      <c r="E111" s="41"/>
      <c r="F111" s="41"/>
      <c r="G111" s="41"/>
      <c r="H111" s="43"/>
      <c r="I111" s="41"/>
      <c r="J111" s="41"/>
      <c r="K111" s="41"/>
      <c r="L111" s="41"/>
      <c r="M111" s="41"/>
      <c r="N111" s="41"/>
      <c r="O111" s="41"/>
      <c r="P111" s="41"/>
      <c r="Q111" s="1" t="s">
        <v>918</v>
      </c>
      <c r="R111" s="1" t="s">
        <v>917</v>
      </c>
      <c r="S111" s="41"/>
      <c r="T111" s="45"/>
      <c r="U111" s="41"/>
      <c r="V111" s="41"/>
    </row>
    <row r="112" spans="1:22" ht="20.25" customHeight="1" thickBot="1" x14ac:dyDescent="0.3">
      <c r="A112" s="41"/>
      <c r="B112" s="41"/>
      <c r="C112" s="41"/>
      <c r="D112" s="41"/>
      <c r="E112" s="41"/>
      <c r="F112" s="41"/>
      <c r="G112" s="41"/>
      <c r="H112" s="43"/>
      <c r="I112" s="41"/>
      <c r="J112" s="41"/>
      <c r="K112" s="41"/>
      <c r="L112" s="41"/>
      <c r="M112" s="41"/>
      <c r="N112" s="41"/>
      <c r="O112" s="41"/>
      <c r="P112" s="41"/>
      <c r="Q112" s="1" t="s">
        <v>963</v>
      </c>
      <c r="R112" s="1" t="s">
        <v>784</v>
      </c>
      <c r="S112" s="41"/>
      <c r="T112" s="45"/>
      <c r="U112" s="41"/>
      <c r="V112" s="41"/>
    </row>
    <row r="113" spans="1:22" ht="20.25" customHeight="1" thickBot="1" x14ac:dyDescent="0.3">
      <c r="A113" s="41"/>
      <c r="B113" s="41"/>
      <c r="C113" s="41"/>
      <c r="D113" s="41"/>
      <c r="E113" s="41"/>
      <c r="F113" s="41"/>
      <c r="G113" s="41"/>
      <c r="H113" s="43"/>
      <c r="I113" s="41"/>
      <c r="J113" s="41"/>
      <c r="K113" s="41"/>
      <c r="L113" s="41"/>
      <c r="M113" s="41"/>
      <c r="N113" s="41"/>
      <c r="O113" s="41"/>
      <c r="P113" s="41"/>
      <c r="Q113" s="1" t="s">
        <v>914</v>
      </c>
      <c r="R113" s="1" t="s">
        <v>913</v>
      </c>
      <c r="S113" s="41"/>
      <c r="T113" s="45"/>
      <c r="U113" s="41"/>
      <c r="V113" s="41"/>
    </row>
    <row r="114" spans="1:22" ht="20.25" customHeight="1" thickBot="1" x14ac:dyDescent="0.3">
      <c r="A114" s="41"/>
      <c r="B114" s="41"/>
      <c r="C114" s="41"/>
      <c r="D114" s="41"/>
      <c r="E114" s="41"/>
      <c r="F114" s="41"/>
      <c r="G114" s="41"/>
      <c r="H114" s="43"/>
      <c r="I114" s="41"/>
      <c r="J114" s="41"/>
      <c r="K114" s="41"/>
      <c r="L114" s="41"/>
      <c r="M114" s="41"/>
      <c r="N114" s="41"/>
      <c r="O114" s="41"/>
      <c r="P114" s="41"/>
      <c r="Q114" s="1" t="s">
        <v>976</v>
      </c>
      <c r="R114" s="1" t="s">
        <v>827</v>
      </c>
      <c r="S114" s="41"/>
      <c r="T114" s="45"/>
      <c r="U114" s="41"/>
      <c r="V114" s="41"/>
    </row>
    <row r="115" spans="1:22" ht="20.25" customHeight="1" thickBot="1" x14ac:dyDescent="0.3">
      <c r="A115" s="41"/>
      <c r="B115" s="41"/>
      <c r="C115" s="41"/>
      <c r="D115" s="41"/>
      <c r="E115" s="41"/>
      <c r="F115" s="41"/>
      <c r="G115" s="41"/>
      <c r="H115" s="43"/>
      <c r="I115" s="41"/>
      <c r="J115" s="41"/>
      <c r="K115" s="41"/>
      <c r="L115" s="41"/>
      <c r="M115" s="41"/>
      <c r="N115" s="41"/>
      <c r="O115" s="41"/>
      <c r="P115" s="41"/>
      <c r="Q115" s="1" t="s">
        <v>975</v>
      </c>
      <c r="R115" s="1" t="s">
        <v>961</v>
      </c>
      <c r="S115" s="41"/>
      <c r="T115" s="45"/>
      <c r="U115" s="41"/>
      <c r="V115" s="41"/>
    </row>
    <row r="116" spans="1:22" ht="20.25" customHeight="1" thickBot="1" x14ac:dyDescent="0.3">
      <c r="A116" s="41"/>
      <c r="B116" s="41"/>
      <c r="C116" s="41"/>
      <c r="D116" s="41"/>
      <c r="E116" s="41"/>
      <c r="F116" s="41"/>
      <c r="G116" s="41"/>
      <c r="H116" s="43"/>
      <c r="I116" s="41"/>
      <c r="J116" s="41"/>
      <c r="K116" s="41"/>
      <c r="L116" s="41"/>
      <c r="M116" s="41"/>
      <c r="N116" s="41"/>
      <c r="O116" s="41"/>
      <c r="P116" s="41"/>
      <c r="Q116" s="1" t="s">
        <v>974</v>
      </c>
      <c r="R116" s="1" t="s">
        <v>176</v>
      </c>
      <c r="S116" s="41"/>
      <c r="T116" s="45"/>
      <c r="U116" s="41"/>
      <c r="V116" s="41"/>
    </row>
    <row r="117" spans="1:22" ht="20.25" customHeight="1" thickBot="1" x14ac:dyDescent="0.3">
      <c r="A117" s="41"/>
      <c r="B117" s="41"/>
      <c r="C117" s="41"/>
      <c r="D117" s="41"/>
      <c r="E117" s="41"/>
      <c r="F117" s="41"/>
      <c r="G117" s="41"/>
      <c r="H117" s="43"/>
      <c r="I117" s="41"/>
      <c r="J117" s="41"/>
      <c r="K117" s="41"/>
      <c r="L117" s="41"/>
      <c r="M117" s="41"/>
      <c r="N117" s="41"/>
      <c r="O117" s="41"/>
      <c r="P117" s="41"/>
      <c r="Q117" s="1" t="s">
        <v>825</v>
      </c>
      <c r="R117" s="1" t="s">
        <v>824</v>
      </c>
      <c r="S117" s="41"/>
      <c r="T117" s="45"/>
      <c r="U117" s="41"/>
      <c r="V117" s="41"/>
    </row>
    <row r="118" spans="1:22" ht="20.25" customHeight="1" thickBot="1" x14ac:dyDescent="0.3">
      <c r="A118" s="41"/>
      <c r="B118" s="41"/>
      <c r="C118" s="41"/>
      <c r="D118" s="41"/>
      <c r="E118" s="41"/>
      <c r="F118" s="41"/>
      <c r="G118" s="41"/>
      <c r="H118" s="43"/>
      <c r="I118" s="41"/>
      <c r="J118" s="41"/>
      <c r="K118" s="41"/>
      <c r="L118" s="41"/>
      <c r="M118" s="41"/>
      <c r="N118" s="41"/>
      <c r="O118" s="41"/>
      <c r="P118" s="41"/>
      <c r="Q118" s="1" t="s">
        <v>823</v>
      </c>
      <c r="R118" s="1" t="s">
        <v>822</v>
      </c>
      <c r="S118" s="41"/>
      <c r="T118" s="45"/>
      <c r="U118" s="41"/>
      <c r="V118" s="41"/>
    </row>
    <row r="119" spans="1:22" ht="20.25" customHeight="1" thickBot="1" x14ac:dyDescent="0.3">
      <c r="A119" s="41"/>
      <c r="B119" s="41"/>
      <c r="C119" s="41"/>
      <c r="D119" s="41"/>
      <c r="E119" s="41"/>
      <c r="F119" s="41"/>
      <c r="G119" s="41"/>
      <c r="H119" s="43"/>
      <c r="I119" s="41"/>
      <c r="J119" s="41"/>
      <c r="K119" s="41"/>
      <c r="L119" s="41"/>
      <c r="M119" s="41"/>
      <c r="N119" s="41"/>
      <c r="O119" s="41"/>
      <c r="P119" s="41"/>
      <c r="Q119" s="1" t="s">
        <v>821</v>
      </c>
      <c r="R119" s="1" t="s">
        <v>771</v>
      </c>
      <c r="S119" s="41"/>
      <c r="T119" s="45"/>
      <c r="U119" s="41"/>
      <c r="V119" s="41"/>
    </row>
    <row r="120" spans="1:22" ht="20.25" customHeight="1" thickBot="1" x14ac:dyDescent="0.3">
      <c r="A120" s="42"/>
      <c r="B120" s="42"/>
      <c r="C120" s="42"/>
      <c r="D120" s="42"/>
      <c r="E120" s="42"/>
      <c r="F120" s="42"/>
      <c r="G120" s="42"/>
      <c r="H120" s="44"/>
      <c r="I120" s="42"/>
      <c r="J120" s="42"/>
      <c r="K120" s="42"/>
      <c r="L120" s="42"/>
      <c r="M120" s="42"/>
      <c r="N120" s="42"/>
      <c r="O120" s="42"/>
      <c r="P120" s="42"/>
      <c r="Q120" s="1" t="s">
        <v>973</v>
      </c>
      <c r="R120" s="1" t="s">
        <v>819</v>
      </c>
      <c r="S120" s="42"/>
      <c r="T120" s="46"/>
      <c r="U120" s="42"/>
      <c r="V120" s="42"/>
    </row>
    <row r="121" spans="1:22" ht="20.25" customHeight="1" thickBot="1" x14ac:dyDescent="0.3">
      <c r="A121" s="47" t="s">
        <v>208</v>
      </c>
      <c r="B121" s="47">
        <v>557</v>
      </c>
      <c r="C121" s="47" t="s">
        <v>96</v>
      </c>
      <c r="D121" s="47" t="s">
        <v>904</v>
      </c>
      <c r="E121" s="47" t="s">
        <v>938</v>
      </c>
      <c r="F121" s="47" t="s">
        <v>4</v>
      </c>
      <c r="G121" s="47"/>
      <c r="H121" s="48" t="s">
        <v>972</v>
      </c>
      <c r="I121" s="47" t="s">
        <v>835</v>
      </c>
      <c r="J121" s="47" t="s">
        <v>202</v>
      </c>
      <c r="K121" s="47"/>
      <c r="L121" s="47">
        <v>0</v>
      </c>
      <c r="M121" s="47" t="s">
        <v>971</v>
      </c>
      <c r="N121" s="47" t="s">
        <v>904</v>
      </c>
      <c r="O121" s="47" t="s">
        <v>17</v>
      </c>
      <c r="P121" s="47" t="s">
        <v>24</v>
      </c>
      <c r="Q121" s="1" t="s">
        <v>956</v>
      </c>
      <c r="R121" s="1" t="s">
        <v>902</v>
      </c>
      <c r="S121" s="47" t="s">
        <v>17</v>
      </c>
      <c r="T121" s="49">
        <v>0</v>
      </c>
      <c r="U121" s="47">
        <v>126</v>
      </c>
      <c r="V121" s="47"/>
    </row>
    <row r="122" spans="1:22" ht="20.25" customHeight="1" thickBot="1" x14ac:dyDescent="0.3">
      <c r="A122" s="41"/>
      <c r="B122" s="41"/>
      <c r="C122" s="41"/>
      <c r="D122" s="41"/>
      <c r="E122" s="41"/>
      <c r="F122" s="41"/>
      <c r="G122" s="41"/>
      <c r="H122" s="43"/>
      <c r="I122" s="41"/>
      <c r="J122" s="41"/>
      <c r="K122" s="41"/>
      <c r="L122" s="41"/>
      <c r="M122" s="41"/>
      <c r="N122" s="41"/>
      <c r="O122" s="41"/>
      <c r="P122" s="41"/>
      <c r="Q122" s="1" t="s">
        <v>970</v>
      </c>
      <c r="R122" s="1" t="s">
        <v>900</v>
      </c>
      <c r="S122" s="41"/>
      <c r="T122" s="45"/>
      <c r="U122" s="41"/>
      <c r="V122" s="41"/>
    </row>
    <row r="123" spans="1:22" ht="20.25" customHeight="1" thickBot="1" x14ac:dyDescent="0.3">
      <c r="A123" s="41"/>
      <c r="B123" s="41"/>
      <c r="C123" s="41"/>
      <c r="D123" s="41"/>
      <c r="E123" s="41"/>
      <c r="F123" s="41"/>
      <c r="G123" s="41"/>
      <c r="H123" s="43"/>
      <c r="I123" s="41"/>
      <c r="J123" s="41"/>
      <c r="K123" s="41"/>
      <c r="L123" s="41"/>
      <c r="M123" s="41"/>
      <c r="N123" s="41"/>
      <c r="O123" s="41"/>
      <c r="P123" s="41"/>
      <c r="Q123" s="1" t="s">
        <v>945</v>
      </c>
      <c r="R123" s="1" t="s">
        <v>852</v>
      </c>
      <c r="S123" s="41"/>
      <c r="T123" s="45"/>
      <c r="U123" s="41"/>
      <c r="V123" s="41"/>
    </row>
    <row r="124" spans="1:22" ht="20.25" customHeight="1" thickBot="1" x14ac:dyDescent="0.3">
      <c r="A124" s="41"/>
      <c r="B124" s="41"/>
      <c r="C124" s="41"/>
      <c r="D124" s="41"/>
      <c r="E124" s="41"/>
      <c r="F124" s="41"/>
      <c r="G124" s="41"/>
      <c r="H124" s="43"/>
      <c r="I124" s="41"/>
      <c r="J124" s="41"/>
      <c r="K124" s="41"/>
      <c r="L124" s="41"/>
      <c r="M124" s="41"/>
      <c r="N124" s="41"/>
      <c r="O124" s="41"/>
      <c r="P124" s="41"/>
      <c r="Q124" s="1" t="s">
        <v>965</v>
      </c>
      <c r="R124" s="1" t="s">
        <v>922</v>
      </c>
      <c r="S124" s="41"/>
      <c r="T124" s="45"/>
      <c r="U124" s="41"/>
      <c r="V124" s="41"/>
    </row>
    <row r="125" spans="1:22" ht="20.25" customHeight="1" thickBot="1" x14ac:dyDescent="0.3">
      <c r="A125" s="41"/>
      <c r="B125" s="41"/>
      <c r="C125" s="41"/>
      <c r="D125" s="41"/>
      <c r="E125" s="41"/>
      <c r="F125" s="41"/>
      <c r="G125" s="41"/>
      <c r="H125" s="43"/>
      <c r="I125" s="41"/>
      <c r="J125" s="41"/>
      <c r="K125" s="41"/>
      <c r="L125" s="41"/>
      <c r="M125" s="41"/>
      <c r="N125" s="41"/>
      <c r="O125" s="41"/>
      <c r="P125" s="41"/>
      <c r="Q125" s="1" t="s">
        <v>921</v>
      </c>
      <c r="R125" s="1" t="s">
        <v>870</v>
      </c>
      <c r="S125" s="41"/>
      <c r="T125" s="45"/>
      <c r="U125" s="41"/>
      <c r="V125" s="41"/>
    </row>
    <row r="126" spans="1:22" ht="20.25" customHeight="1" thickBot="1" x14ac:dyDescent="0.3">
      <c r="A126" s="41"/>
      <c r="B126" s="41"/>
      <c r="C126" s="41"/>
      <c r="D126" s="41"/>
      <c r="E126" s="41"/>
      <c r="F126" s="41"/>
      <c r="G126" s="41"/>
      <c r="H126" s="43"/>
      <c r="I126" s="41"/>
      <c r="J126" s="41"/>
      <c r="K126" s="41"/>
      <c r="L126" s="41"/>
      <c r="M126" s="41"/>
      <c r="N126" s="41"/>
      <c r="O126" s="41"/>
      <c r="P126" s="41"/>
      <c r="Q126" s="1" t="s">
        <v>969</v>
      </c>
      <c r="R126" s="1" t="s">
        <v>968</v>
      </c>
      <c r="S126" s="41"/>
      <c r="T126" s="45"/>
      <c r="U126" s="41"/>
      <c r="V126" s="41"/>
    </row>
    <row r="127" spans="1:22" ht="20.25" customHeight="1" thickBot="1" x14ac:dyDescent="0.3">
      <c r="A127" s="41"/>
      <c r="B127" s="41"/>
      <c r="C127" s="41"/>
      <c r="D127" s="41"/>
      <c r="E127" s="41"/>
      <c r="F127" s="41"/>
      <c r="G127" s="41"/>
      <c r="H127" s="43"/>
      <c r="I127" s="41"/>
      <c r="J127" s="41"/>
      <c r="K127" s="41"/>
      <c r="L127" s="41"/>
      <c r="M127" s="41"/>
      <c r="N127" s="41"/>
      <c r="O127" s="41"/>
      <c r="P127" s="41"/>
      <c r="Q127" s="1" t="s">
        <v>967</v>
      </c>
      <c r="R127" s="1" t="s">
        <v>919</v>
      </c>
      <c r="S127" s="41"/>
      <c r="T127" s="45"/>
      <c r="U127" s="41"/>
      <c r="V127" s="41"/>
    </row>
    <row r="128" spans="1:22" ht="20.25" customHeight="1" thickBot="1" x14ac:dyDescent="0.3">
      <c r="A128" s="41"/>
      <c r="B128" s="41"/>
      <c r="C128" s="41"/>
      <c r="D128" s="41"/>
      <c r="E128" s="41"/>
      <c r="F128" s="41"/>
      <c r="G128" s="41"/>
      <c r="H128" s="43"/>
      <c r="I128" s="41"/>
      <c r="J128" s="41"/>
      <c r="K128" s="41"/>
      <c r="L128" s="41"/>
      <c r="M128" s="41"/>
      <c r="N128" s="41"/>
      <c r="O128" s="41"/>
      <c r="P128" s="41"/>
      <c r="Q128" s="1" t="s">
        <v>918</v>
      </c>
      <c r="R128" s="1" t="s">
        <v>917</v>
      </c>
      <c r="S128" s="41"/>
      <c r="T128" s="45"/>
      <c r="U128" s="41"/>
      <c r="V128" s="41"/>
    </row>
    <row r="129" spans="1:22" ht="20.25" customHeight="1" thickBot="1" x14ac:dyDescent="0.3">
      <c r="A129" s="41"/>
      <c r="B129" s="41"/>
      <c r="C129" s="41"/>
      <c r="D129" s="41"/>
      <c r="E129" s="41"/>
      <c r="F129" s="41"/>
      <c r="G129" s="41"/>
      <c r="H129" s="43"/>
      <c r="I129" s="41"/>
      <c r="J129" s="41"/>
      <c r="K129" s="41"/>
      <c r="L129" s="41"/>
      <c r="M129" s="41"/>
      <c r="N129" s="41"/>
      <c r="O129" s="41"/>
      <c r="P129" s="41"/>
      <c r="Q129" s="1" t="s">
        <v>951</v>
      </c>
      <c r="R129" s="1" t="s">
        <v>784</v>
      </c>
      <c r="S129" s="41"/>
      <c r="T129" s="45"/>
      <c r="U129" s="41"/>
      <c r="V129" s="41"/>
    </row>
    <row r="130" spans="1:22" ht="20.25" customHeight="1" thickBot="1" x14ac:dyDescent="0.3">
      <c r="A130" s="41"/>
      <c r="B130" s="41"/>
      <c r="C130" s="41"/>
      <c r="D130" s="41"/>
      <c r="E130" s="41"/>
      <c r="F130" s="41"/>
      <c r="G130" s="41"/>
      <c r="H130" s="43"/>
      <c r="I130" s="41"/>
      <c r="J130" s="41"/>
      <c r="K130" s="41"/>
      <c r="L130" s="41"/>
      <c r="M130" s="41"/>
      <c r="N130" s="41"/>
      <c r="O130" s="41"/>
      <c r="P130" s="41"/>
      <c r="Q130" s="1" t="s">
        <v>914</v>
      </c>
      <c r="R130" s="1" t="s">
        <v>913</v>
      </c>
      <c r="S130" s="41"/>
      <c r="T130" s="45"/>
      <c r="U130" s="41"/>
      <c r="V130" s="41"/>
    </row>
    <row r="131" spans="1:22" ht="20.25" customHeight="1" thickBot="1" x14ac:dyDescent="0.3">
      <c r="A131" s="41"/>
      <c r="B131" s="41"/>
      <c r="C131" s="41"/>
      <c r="D131" s="41"/>
      <c r="E131" s="41"/>
      <c r="F131" s="41"/>
      <c r="G131" s="41"/>
      <c r="H131" s="43"/>
      <c r="I131" s="41"/>
      <c r="J131" s="41"/>
      <c r="K131" s="41"/>
      <c r="L131" s="41"/>
      <c r="M131" s="41"/>
      <c r="N131" s="41"/>
      <c r="O131" s="41"/>
      <c r="P131" s="41"/>
      <c r="Q131" s="1" t="s">
        <v>931</v>
      </c>
      <c r="R131" s="1" t="s">
        <v>827</v>
      </c>
      <c r="S131" s="41"/>
      <c r="T131" s="45"/>
      <c r="U131" s="41"/>
      <c r="V131" s="41"/>
    </row>
    <row r="132" spans="1:22" ht="20.25" customHeight="1" thickBot="1" x14ac:dyDescent="0.3">
      <c r="A132" s="41"/>
      <c r="B132" s="41"/>
      <c r="C132" s="41"/>
      <c r="D132" s="41"/>
      <c r="E132" s="41"/>
      <c r="F132" s="41"/>
      <c r="G132" s="41"/>
      <c r="H132" s="43"/>
      <c r="I132" s="41"/>
      <c r="J132" s="41"/>
      <c r="K132" s="41"/>
      <c r="L132" s="41"/>
      <c r="M132" s="41"/>
      <c r="N132" s="41"/>
      <c r="O132" s="41"/>
      <c r="P132" s="41"/>
      <c r="Q132" s="1" t="s">
        <v>962</v>
      </c>
      <c r="R132" s="1" t="s">
        <v>961</v>
      </c>
      <c r="S132" s="41"/>
      <c r="T132" s="45"/>
      <c r="U132" s="41"/>
      <c r="V132" s="41"/>
    </row>
    <row r="133" spans="1:22" ht="20.25" customHeight="1" thickBot="1" x14ac:dyDescent="0.3">
      <c r="A133" s="41"/>
      <c r="B133" s="41"/>
      <c r="C133" s="41"/>
      <c r="D133" s="41"/>
      <c r="E133" s="41"/>
      <c r="F133" s="41"/>
      <c r="G133" s="41"/>
      <c r="H133" s="43"/>
      <c r="I133" s="41"/>
      <c r="J133" s="41"/>
      <c r="K133" s="41"/>
      <c r="L133" s="41"/>
      <c r="M133" s="41"/>
      <c r="N133" s="41"/>
      <c r="O133" s="41"/>
      <c r="P133" s="41"/>
      <c r="Q133" s="1" t="s">
        <v>960</v>
      </c>
      <c r="R133" s="1" t="s">
        <v>176</v>
      </c>
      <c r="S133" s="41"/>
      <c r="T133" s="45"/>
      <c r="U133" s="41"/>
      <c r="V133" s="41"/>
    </row>
    <row r="134" spans="1:22" ht="20.25" customHeight="1" thickBot="1" x14ac:dyDescent="0.3">
      <c r="A134" s="41"/>
      <c r="B134" s="41"/>
      <c r="C134" s="41"/>
      <c r="D134" s="41"/>
      <c r="E134" s="41"/>
      <c r="F134" s="41"/>
      <c r="G134" s="41"/>
      <c r="H134" s="43"/>
      <c r="I134" s="41"/>
      <c r="J134" s="41"/>
      <c r="K134" s="41"/>
      <c r="L134" s="41"/>
      <c r="M134" s="41"/>
      <c r="N134" s="41"/>
      <c r="O134" s="41"/>
      <c r="P134" s="41"/>
      <c r="Q134" s="1" t="s">
        <v>825</v>
      </c>
      <c r="R134" s="1" t="s">
        <v>824</v>
      </c>
      <c r="S134" s="41"/>
      <c r="T134" s="45"/>
      <c r="U134" s="41"/>
      <c r="V134" s="41"/>
    </row>
    <row r="135" spans="1:22" ht="20.25" customHeight="1" thickBot="1" x14ac:dyDescent="0.3">
      <c r="A135" s="41"/>
      <c r="B135" s="41"/>
      <c r="C135" s="41"/>
      <c r="D135" s="41"/>
      <c r="E135" s="41"/>
      <c r="F135" s="41"/>
      <c r="G135" s="41"/>
      <c r="H135" s="43"/>
      <c r="I135" s="41"/>
      <c r="J135" s="41"/>
      <c r="K135" s="41"/>
      <c r="L135" s="41"/>
      <c r="M135" s="41"/>
      <c r="N135" s="41"/>
      <c r="O135" s="41"/>
      <c r="P135" s="41"/>
      <c r="Q135" s="1" t="s">
        <v>823</v>
      </c>
      <c r="R135" s="1" t="s">
        <v>822</v>
      </c>
      <c r="S135" s="41"/>
      <c r="T135" s="45"/>
      <c r="U135" s="41"/>
      <c r="V135" s="41"/>
    </row>
    <row r="136" spans="1:22" ht="20.25" customHeight="1" thickBot="1" x14ac:dyDescent="0.3">
      <c r="A136" s="41"/>
      <c r="B136" s="41"/>
      <c r="C136" s="41"/>
      <c r="D136" s="41"/>
      <c r="E136" s="41"/>
      <c r="F136" s="41"/>
      <c r="G136" s="41"/>
      <c r="H136" s="43"/>
      <c r="I136" s="41"/>
      <c r="J136" s="41"/>
      <c r="K136" s="41"/>
      <c r="L136" s="41"/>
      <c r="M136" s="41"/>
      <c r="N136" s="41"/>
      <c r="O136" s="41"/>
      <c r="P136" s="41"/>
      <c r="Q136" s="1" t="s">
        <v>821</v>
      </c>
      <c r="R136" s="1" t="s">
        <v>771</v>
      </c>
      <c r="S136" s="41"/>
      <c r="T136" s="45"/>
      <c r="U136" s="41"/>
      <c r="V136" s="41"/>
    </row>
    <row r="137" spans="1:22" ht="20.25" customHeight="1" thickBot="1" x14ac:dyDescent="0.3">
      <c r="A137" s="41"/>
      <c r="B137" s="41"/>
      <c r="C137" s="41"/>
      <c r="D137" s="41"/>
      <c r="E137" s="41"/>
      <c r="F137" s="41"/>
      <c r="G137" s="41"/>
      <c r="H137" s="43"/>
      <c r="I137" s="41"/>
      <c r="J137" s="41"/>
      <c r="K137" s="41"/>
      <c r="L137" s="41"/>
      <c r="M137" s="42"/>
      <c r="N137" s="42"/>
      <c r="O137" s="42"/>
      <c r="P137" s="42"/>
      <c r="Q137" s="1" t="s">
        <v>966</v>
      </c>
      <c r="R137" s="1" t="s">
        <v>819</v>
      </c>
      <c r="S137" s="41"/>
      <c r="T137" s="45"/>
      <c r="U137" s="41"/>
      <c r="V137" s="41"/>
    </row>
    <row r="138" spans="1:22" ht="20.25" customHeight="1" thickBot="1" x14ac:dyDescent="0.3">
      <c r="A138" s="41"/>
      <c r="B138" s="41"/>
      <c r="C138" s="41"/>
      <c r="D138" s="41"/>
      <c r="E138" s="41"/>
      <c r="F138" s="41"/>
      <c r="G138" s="41"/>
      <c r="H138" s="43"/>
      <c r="I138" s="41"/>
      <c r="J138" s="41"/>
      <c r="K138" s="41"/>
      <c r="L138" s="41"/>
      <c r="M138" s="47" t="s">
        <v>947</v>
      </c>
      <c r="N138" s="47" t="s">
        <v>904</v>
      </c>
      <c r="O138" s="47" t="s">
        <v>17</v>
      </c>
      <c r="P138" s="47" t="s">
        <v>24</v>
      </c>
      <c r="Q138" s="1" t="s">
        <v>946</v>
      </c>
      <c r="R138" s="1" t="s">
        <v>902</v>
      </c>
      <c r="S138" s="41"/>
      <c r="T138" s="45"/>
      <c r="U138" s="41"/>
      <c r="V138" s="41"/>
    </row>
    <row r="139" spans="1:22" ht="20.25" customHeight="1" thickBot="1" x14ac:dyDescent="0.3">
      <c r="A139" s="41"/>
      <c r="B139" s="41"/>
      <c r="C139" s="41"/>
      <c r="D139" s="41"/>
      <c r="E139" s="41"/>
      <c r="F139" s="41"/>
      <c r="G139" s="41"/>
      <c r="H139" s="43"/>
      <c r="I139" s="41"/>
      <c r="J139" s="41"/>
      <c r="K139" s="41"/>
      <c r="L139" s="41"/>
      <c r="M139" s="41"/>
      <c r="N139" s="41"/>
      <c r="O139" s="41"/>
      <c r="P139" s="41"/>
      <c r="Q139" s="1" t="s">
        <v>945</v>
      </c>
      <c r="R139" s="1" t="s">
        <v>852</v>
      </c>
      <c r="S139" s="41"/>
      <c r="T139" s="45"/>
      <c r="U139" s="41"/>
      <c r="V139" s="41"/>
    </row>
    <row r="140" spans="1:22" ht="20.25" customHeight="1" thickBot="1" x14ac:dyDescent="0.3">
      <c r="A140" s="41"/>
      <c r="B140" s="41"/>
      <c r="C140" s="41"/>
      <c r="D140" s="41"/>
      <c r="E140" s="41"/>
      <c r="F140" s="41"/>
      <c r="G140" s="41"/>
      <c r="H140" s="43"/>
      <c r="I140" s="41"/>
      <c r="J140" s="41"/>
      <c r="K140" s="41"/>
      <c r="L140" s="41"/>
      <c r="M140" s="41"/>
      <c r="N140" s="41"/>
      <c r="O140" s="41"/>
      <c r="P140" s="41"/>
      <c r="Q140" s="1" t="s">
        <v>965</v>
      </c>
      <c r="R140" s="1" t="s">
        <v>922</v>
      </c>
      <c r="S140" s="41"/>
      <c r="T140" s="45"/>
      <c r="U140" s="41"/>
      <c r="V140" s="41"/>
    </row>
    <row r="141" spans="1:22" ht="20.25" customHeight="1" thickBot="1" x14ac:dyDescent="0.3">
      <c r="A141" s="41"/>
      <c r="B141" s="41"/>
      <c r="C141" s="41"/>
      <c r="D141" s="41"/>
      <c r="E141" s="41"/>
      <c r="F141" s="41"/>
      <c r="G141" s="41"/>
      <c r="H141" s="43"/>
      <c r="I141" s="41"/>
      <c r="J141" s="41"/>
      <c r="K141" s="41"/>
      <c r="L141" s="41"/>
      <c r="M141" s="41"/>
      <c r="N141" s="41"/>
      <c r="O141" s="41"/>
      <c r="P141" s="41"/>
      <c r="Q141" s="1" t="s">
        <v>921</v>
      </c>
      <c r="R141" s="1" t="s">
        <v>870</v>
      </c>
      <c r="S141" s="41"/>
      <c r="T141" s="45"/>
      <c r="U141" s="41"/>
      <c r="V141" s="41"/>
    </row>
    <row r="142" spans="1:22" ht="20.25" customHeight="1" thickBot="1" x14ac:dyDescent="0.3">
      <c r="A142" s="41"/>
      <c r="B142" s="41"/>
      <c r="C142" s="41"/>
      <c r="D142" s="41"/>
      <c r="E142" s="41"/>
      <c r="F142" s="41"/>
      <c r="G142" s="41"/>
      <c r="H142" s="43"/>
      <c r="I142" s="41"/>
      <c r="J142" s="41"/>
      <c r="K142" s="41"/>
      <c r="L142" s="41"/>
      <c r="M142" s="41"/>
      <c r="N142" s="41"/>
      <c r="O142" s="41"/>
      <c r="P142" s="41"/>
      <c r="Q142" s="1" t="s">
        <v>964</v>
      </c>
      <c r="R142" s="1" t="s">
        <v>919</v>
      </c>
      <c r="S142" s="41"/>
      <c r="T142" s="45"/>
      <c r="U142" s="41"/>
      <c r="V142" s="41"/>
    </row>
    <row r="143" spans="1:22" ht="20.25" customHeight="1" thickBot="1" x14ac:dyDescent="0.3">
      <c r="A143" s="41"/>
      <c r="B143" s="41"/>
      <c r="C143" s="41"/>
      <c r="D143" s="41"/>
      <c r="E143" s="41"/>
      <c r="F143" s="41"/>
      <c r="G143" s="41"/>
      <c r="H143" s="43"/>
      <c r="I143" s="41"/>
      <c r="J143" s="41"/>
      <c r="K143" s="41"/>
      <c r="L143" s="41"/>
      <c r="M143" s="41"/>
      <c r="N143" s="41"/>
      <c r="O143" s="41"/>
      <c r="P143" s="41"/>
      <c r="Q143" s="1" t="s">
        <v>918</v>
      </c>
      <c r="R143" s="1" t="s">
        <v>917</v>
      </c>
      <c r="S143" s="41"/>
      <c r="T143" s="45"/>
      <c r="U143" s="41"/>
      <c r="V143" s="41"/>
    </row>
    <row r="144" spans="1:22" ht="20.25" customHeight="1" thickBot="1" x14ac:dyDescent="0.3">
      <c r="A144" s="41"/>
      <c r="B144" s="41"/>
      <c r="C144" s="41"/>
      <c r="D144" s="41"/>
      <c r="E144" s="41"/>
      <c r="F144" s="41"/>
      <c r="G144" s="41"/>
      <c r="H144" s="43"/>
      <c r="I144" s="41"/>
      <c r="J144" s="41"/>
      <c r="K144" s="41"/>
      <c r="L144" s="41"/>
      <c r="M144" s="41"/>
      <c r="N144" s="41"/>
      <c r="O144" s="41"/>
      <c r="P144" s="41"/>
      <c r="Q144" s="1" t="s">
        <v>963</v>
      </c>
      <c r="R144" s="1" t="s">
        <v>784</v>
      </c>
      <c r="S144" s="41"/>
      <c r="T144" s="45"/>
      <c r="U144" s="41"/>
      <c r="V144" s="41"/>
    </row>
    <row r="145" spans="1:22" ht="20.25" customHeight="1" thickBot="1" x14ac:dyDescent="0.3">
      <c r="A145" s="41"/>
      <c r="B145" s="41"/>
      <c r="C145" s="41"/>
      <c r="D145" s="41"/>
      <c r="E145" s="41"/>
      <c r="F145" s="41"/>
      <c r="G145" s="41"/>
      <c r="H145" s="43"/>
      <c r="I145" s="41"/>
      <c r="J145" s="41"/>
      <c r="K145" s="41"/>
      <c r="L145" s="41"/>
      <c r="M145" s="41"/>
      <c r="N145" s="41"/>
      <c r="O145" s="41"/>
      <c r="P145" s="41"/>
      <c r="Q145" s="1" t="s">
        <v>914</v>
      </c>
      <c r="R145" s="1" t="s">
        <v>913</v>
      </c>
      <c r="S145" s="41"/>
      <c r="T145" s="45"/>
      <c r="U145" s="41"/>
      <c r="V145" s="41"/>
    </row>
    <row r="146" spans="1:22" ht="20.25" customHeight="1" thickBot="1" x14ac:dyDescent="0.3">
      <c r="A146" s="41"/>
      <c r="B146" s="41"/>
      <c r="C146" s="41"/>
      <c r="D146" s="41"/>
      <c r="E146" s="41"/>
      <c r="F146" s="41"/>
      <c r="G146" s="41"/>
      <c r="H146" s="43"/>
      <c r="I146" s="41"/>
      <c r="J146" s="41"/>
      <c r="K146" s="41"/>
      <c r="L146" s="41"/>
      <c r="M146" s="41"/>
      <c r="N146" s="41"/>
      <c r="O146" s="41"/>
      <c r="P146" s="41"/>
      <c r="Q146" s="1" t="s">
        <v>931</v>
      </c>
      <c r="R146" s="1" t="s">
        <v>827</v>
      </c>
      <c r="S146" s="41"/>
      <c r="T146" s="45"/>
      <c r="U146" s="41"/>
      <c r="V146" s="41"/>
    </row>
    <row r="147" spans="1:22" ht="20.25" customHeight="1" thickBot="1" x14ac:dyDescent="0.3">
      <c r="A147" s="41"/>
      <c r="B147" s="41"/>
      <c r="C147" s="41"/>
      <c r="D147" s="41"/>
      <c r="E147" s="41"/>
      <c r="F147" s="41"/>
      <c r="G147" s="41"/>
      <c r="H147" s="43"/>
      <c r="I147" s="41"/>
      <c r="J147" s="41"/>
      <c r="K147" s="41"/>
      <c r="L147" s="41"/>
      <c r="M147" s="41"/>
      <c r="N147" s="41"/>
      <c r="O147" s="41"/>
      <c r="P147" s="41"/>
      <c r="Q147" s="1" t="s">
        <v>962</v>
      </c>
      <c r="R147" s="1" t="s">
        <v>961</v>
      </c>
      <c r="S147" s="41"/>
      <c r="T147" s="45"/>
      <c r="U147" s="41"/>
      <c r="V147" s="41"/>
    </row>
    <row r="148" spans="1:22" ht="20.25" customHeight="1" thickBot="1" x14ac:dyDescent="0.3">
      <c r="A148" s="41"/>
      <c r="B148" s="41"/>
      <c r="C148" s="41"/>
      <c r="D148" s="41"/>
      <c r="E148" s="41"/>
      <c r="F148" s="41"/>
      <c r="G148" s="41"/>
      <c r="H148" s="43"/>
      <c r="I148" s="41"/>
      <c r="J148" s="41"/>
      <c r="K148" s="41"/>
      <c r="L148" s="41"/>
      <c r="M148" s="41"/>
      <c r="N148" s="41"/>
      <c r="O148" s="41"/>
      <c r="P148" s="41"/>
      <c r="Q148" s="1" t="s">
        <v>960</v>
      </c>
      <c r="R148" s="1" t="s">
        <v>176</v>
      </c>
      <c r="S148" s="41"/>
      <c r="T148" s="45"/>
      <c r="U148" s="41"/>
      <c r="V148" s="41"/>
    </row>
    <row r="149" spans="1:22" ht="20.25" customHeight="1" thickBot="1" x14ac:dyDescent="0.3">
      <c r="A149" s="41"/>
      <c r="B149" s="41"/>
      <c r="C149" s="41"/>
      <c r="D149" s="41"/>
      <c r="E149" s="41"/>
      <c r="F149" s="41"/>
      <c r="G149" s="41"/>
      <c r="H149" s="43"/>
      <c r="I149" s="41"/>
      <c r="J149" s="41"/>
      <c r="K149" s="41"/>
      <c r="L149" s="41"/>
      <c r="M149" s="41"/>
      <c r="N149" s="41"/>
      <c r="O149" s="41"/>
      <c r="P149" s="41"/>
      <c r="Q149" s="1" t="s">
        <v>825</v>
      </c>
      <c r="R149" s="1" t="s">
        <v>824</v>
      </c>
      <c r="S149" s="41"/>
      <c r="T149" s="45"/>
      <c r="U149" s="41"/>
      <c r="V149" s="41"/>
    </row>
    <row r="150" spans="1:22" ht="20.25" customHeight="1" thickBot="1" x14ac:dyDescent="0.3">
      <c r="A150" s="41"/>
      <c r="B150" s="41"/>
      <c r="C150" s="41"/>
      <c r="D150" s="41"/>
      <c r="E150" s="41"/>
      <c r="F150" s="41"/>
      <c r="G150" s="41"/>
      <c r="H150" s="43"/>
      <c r="I150" s="41"/>
      <c r="J150" s="41"/>
      <c r="K150" s="41"/>
      <c r="L150" s="41"/>
      <c r="M150" s="41"/>
      <c r="N150" s="41"/>
      <c r="O150" s="41"/>
      <c r="P150" s="41"/>
      <c r="Q150" s="1" t="s">
        <v>825</v>
      </c>
      <c r="R150" s="1" t="s">
        <v>824</v>
      </c>
      <c r="S150" s="41"/>
      <c r="T150" s="45"/>
      <c r="U150" s="41"/>
      <c r="V150" s="41"/>
    </row>
    <row r="151" spans="1:22" ht="20.25" customHeight="1" thickBot="1" x14ac:dyDescent="0.3">
      <c r="A151" s="41"/>
      <c r="B151" s="41"/>
      <c r="C151" s="41"/>
      <c r="D151" s="41"/>
      <c r="E151" s="41"/>
      <c r="F151" s="41"/>
      <c r="G151" s="41"/>
      <c r="H151" s="43"/>
      <c r="I151" s="41"/>
      <c r="J151" s="41"/>
      <c r="K151" s="41"/>
      <c r="L151" s="41"/>
      <c r="M151" s="41"/>
      <c r="N151" s="41"/>
      <c r="O151" s="41"/>
      <c r="P151" s="41"/>
      <c r="Q151" s="1" t="s">
        <v>823</v>
      </c>
      <c r="R151" s="1" t="s">
        <v>822</v>
      </c>
      <c r="S151" s="41"/>
      <c r="T151" s="45"/>
      <c r="U151" s="41"/>
      <c r="V151" s="41"/>
    </row>
    <row r="152" spans="1:22" ht="20.25" customHeight="1" thickBot="1" x14ac:dyDescent="0.3">
      <c r="A152" s="41"/>
      <c r="B152" s="41"/>
      <c r="C152" s="41"/>
      <c r="D152" s="41"/>
      <c r="E152" s="41"/>
      <c r="F152" s="41"/>
      <c r="G152" s="41"/>
      <c r="H152" s="43"/>
      <c r="I152" s="41"/>
      <c r="J152" s="41"/>
      <c r="K152" s="41"/>
      <c r="L152" s="41"/>
      <c r="M152" s="41"/>
      <c r="N152" s="41"/>
      <c r="O152" s="41"/>
      <c r="P152" s="41"/>
      <c r="Q152" s="1" t="s">
        <v>821</v>
      </c>
      <c r="R152" s="1" t="s">
        <v>771</v>
      </c>
      <c r="S152" s="41"/>
      <c r="T152" s="45"/>
      <c r="U152" s="41"/>
      <c r="V152" s="41"/>
    </row>
    <row r="153" spans="1:22" ht="20.25" customHeight="1" thickBot="1" x14ac:dyDescent="0.3">
      <c r="A153" s="42"/>
      <c r="B153" s="42"/>
      <c r="C153" s="42"/>
      <c r="D153" s="42"/>
      <c r="E153" s="42"/>
      <c r="F153" s="42"/>
      <c r="G153" s="42"/>
      <c r="H153" s="44"/>
      <c r="I153" s="42"/>
      <c r="J153" s="42"/>
      <c r="K153" s="42"/>
      <c r="L153" s="42"/>
      <c r="M153" s="42"/>
      <c r="N153" s="42"/>
      <c r="O153" s="42"/>
      <c r="P153" s="42"/>
      <c r="Q153" s="1" t="s">
        <v>959</v>
      </c>
      <c r="R153" s="1" t="s">
        <v>819</v>
      </c>
      <c r="S153" s="42"/>
      <c r="T153" s="46"/>
      <c r="U153" s="42"/>
      <c r="V153" s="42"/>
    </row>
    <row r="154" spans="1:22" ht="20.25" customHeight="1" thickBot="1" x14ac:dyDescent="0.3">
      <c r="A154" s="47" t="s">
        <v>208</v>
      </c>
      <c r="B154" s="47">
        <v>558</v>
      </c>
      <c r="C154" s="47" t="s">
        <v>96</v>
      </c>
      <c r="D154" s="47" t="s">
        <v>904</v>
      </c>
      <c r="E154" s="47" t="s">
        <v>938</v>
      </c>
      <c r="F154" s="47" t="s">
        <v>4</v>
      </c>
      <c r="G154" s="47"/>
      <c r="H154" s="48" t="s">
        <v>958</v>
      </c>
      <c r="I154" s="47" t="s">
        <v>835</v>
      </c>
      <c r="J154" s="47" t="s">
        <v>202</v>
      </c>
      <c r="K154" s="47"/>
      <c r="L154" s="47">
        <v>0</v>
      </c>
      <c r="M154" s="47" t="s">
        <v>957</v>
      </c>
      <c r="N154" s="47" t="s">
        <v>904</v>
      </c>
      <c r="O154" s="47" t="s">
        <v>17</v>
      </c>
      <c r="P154" s="47" t="s">
        <v>24</v>
      </c>
      <c r="Q154" s="1" t="s">
        <v>956</v>
      </c>
      <c r="R154" s="1" t="s">
        <v>902</v>
      </c>
      <c r="S154" s="47" t="s">
        <v>17</v>
      </c>
      <c r="T154" s="49">
        <v>0</v>
      </c>
      <c r="U154" s="47">
        <v>126</v>
      </c>
      <c r="V154" s="47"/>
    </row>
    <row r="155" spans="1:22" ht="20.25" customHeight="1" thickBot="1" x14ac:dyDescent="0.3">
      <c r="A155" s="41"/>
      <c r="B155" s="41"/>
      <c r="C155" s="41"/>
      <c r="D155" s="41"/>
      <c r="E155" s="41"/>
      <c r="F155" s="41"/>
      <c r="G155" s="41"/>
      <c r="H155" s="43"/>
      <c r="I155" s="41"/>
      <c r="J155" s="41"/>
      <c r="K155" s="41"/>
      <c r="L155" s="41"/>
      <c r="M155" s="41"/>
      <c r="N155" s="41"/>
      <c r="O155" s="41"/>
      <c r="P155" s="41"/>
      <c r="Q155" s="1" t="s">
        <v>945</v>
      </c>
      <c r="R155" s="1" t="s">
        <v>852</v>
      </c>
      <c r="S155" s="41"/>
      <c r="T155" s="45"/>
      <c r="U155" s="41"/>
      <c r="V155" s="41"/>
    </row>
    <row r="156" spans="1:22" ht="20.25" customHeight="1" thickBot="1" x14ac:dyDescent="0.3">
      <c r="A156" s="41"/>
      <c r="B156" s="41"/>
      <c r="C156" s="41"/>
      <c r="D156" s="41"/>
      <c r="E156" s="41"/>
      <c r="F156" s="41"/>
      <c r="G156" s="41"/>
      <c r="H156" s="43"/>
      <c r="I156" s="41"/>
      <c r="J156" s="41"/>
      <c r="K156" s="41"/>
      <c r="L156" s="41"/>
      <c r="M156" s="41"/>
      <c r="N156" s="41"/>
      <c r="O156" s="41"/>
      <c r="P156" s="41"/>
      <c r="Q156" s="1" t="s">
        <v>955</v>
      </c>
      <c r="R156" s="1" t="s">
        <v>922</v>
      </c>
      <c r="S156" s="41"/>
      <c r="T156" s="45"/>
      <c r="U156" s="41"/>
      <c r="V156" s="41"/>
    </row>
    <row r="157" spans="1:22" ht="20.25" customHeight="1" thickBot="1" x14ac:dyDescent="0.3">
      <c r="A157" s="41"/>
      <c r="B157" s="41"/>
      <c r="C157" s="41"/>
      <c r="D157" s="41"/>
      <c r="E157" s="41"/>
      <c r="F157" s="41"/>
      <c r="G157" s="41"/>
      <c r="H157" s="43"/>
      <c r="I157" s="41"/>
      <c r="J157" s="41"/>
      <c r="K157" s="41"/>
      <c r="L157" s="41"/>
      <c r="M157" s="41"/>
      <c r="N157" s="41"/>
      <c r="O157" s="41"/>
      <c r="P157" s="41"/>
      <c r="Q157" s="1" t="s">
        <v>921</v>
      </c>
      <c r="R157" s="1" t="s">
        <v>870</v>
      </c>
      <c r="S157" s="41"/>
      <c r="T157" s="45"/>
      <c r="U157" s="41"/>
      <c r="V157" s="41"/>
    </row>
    <row r="158" spans="1:22" ht="20.25" customHeight="1" thickBot="1" x14ac:dyDescent="0.3">
      <c r="A158" s="41"/>
      <c r="B158" s="41"/>
      <c r="C158" s="41"/>
      <c r="D158" s="41"/>
      <c r="E158" s="41"/>
      <c r="F158" s="41"/>
      <c r="G158" s="41"/>
      <c r="H158" s="43"/>
      <c r="I158" s="41"/>
      <c r="J158" s="41"/>
      <c r="K158" s="41"/>
      <c r="L158" s="41"/>
      <c r="M158" s="41"/>
      <c r="N158" s="41"/>
      <c r="O158" s="41"/>
      <c r="P158" s="41"/>
      <c r="Q158" s="1" t="s">
        <v>954</v>
      </c>
      <c r="R158" s="1" t="s">
        <v>953</v>
      </c>
      <c r="S158" s="41"/>
      <c r="T158" s="45"/>
      <c r="U158" s="41"/>
      <c r="V158" s="41"/>
    </row>
    <row r="159" spans="1:22" ht="20.25" customHeight="1" thickBot="1" x14ac:dyDescent="0.3">
      <c r="A159" s="41"/>
      <c r="B159" s="41"/>
      <c r="C159" s="41"/>
      <c r="D159" s="41"/>
      <c r="E159" s="41"/>
      <c r="F159" s="41"/>
      <c r="G159" s="41"/>
      <c r="H159" s="43"/>
      <c r="I159" s="41"/>
      <c r="J159" s="41"/>
      <c r="K159" s="41"/>
      <c r="L159" s="41"/>
      <c r="M159" s="41"/>
      <c r="N159" s="41"/>
      <c r="O159" s="41"/>
      <c r="P159" s="41"/>
      <c r="Q159" s="1" t="s">
        <v>952</v>
      </c>
      <c r="R159" s="1" t="s">
        <v>919</v>
      </c>
      <c r="S159" s="41"/>
      <c r="T159" s="45"/>
      <c r="U159" s="41"/>
      <c r="V159" s="41"/>
    </row>
    <row r="160" spans="1:22" ht="20.25" customHeight="1" thickBot="1" x14ac:dyDescent="0.3">
      <c r="A160" s="41"/>
      <c r="B160" s="41"/>
      <c r="C160" s="41"/>
      <c r="D160" s="41"/>
      <c r="E160" s="41"/>
      <c r="F160" s="41"/>
      <c r="G160" s="41"/>
      <c r="H160" s="43"/>
      <c r="I160" s="41"/>
      <c r="J160" s="41"/>
      <c r="K160" s="41"/>
      <c r="L160" s="41"/>
      <c r="M160" s="41"/>
      <c r="N160" s="41"/>
      <c r="O160" s="41"/>
      <c r="P160" s="41"/>
      <c r="Q160" s="1" t="s">
        <v>918</v>
      </c>
      <c r="R160" s="1" t="s">
        <v>917</v>
      </c>
      <c r="S160" s="41"/>
      <c r="T160" s="45"/>
      <c r="U160" s="41"/>
      <c r="V160" s="41"/>
    </row>
    <row r="161" spans="1:22" ht="20.25" customHeight="1" thickBot="1" x14ac:dyDescent="0.3">
      <c r="A161" s="41"/>
      <c r="B161" s="41"/>
      <c r="C161" s="41"/>
      <c r="D161" s="41"/>
      <c r="E161" s="41"/>
      <c r="F161" s="41"/>
      <c r="G161" s="41"/>
      <c r="H161" s="43"/>
      <c r="I161" s="41"/>
      <c r="J161" s="41"/>
      <c r="K161" s="41"/>
      <c r="L161" s="41"/>
      <c r="M161" s="41"/>
      <c r="N161" s="41"/>
      <c r="O161" s="41"/>
      <c r="P161" s="41"/>
      <c r="Q161" s="1" t="s">
        <v>951</v>
      </c>
      <c r="R161" s="1" t="s">
        <v>784</v>
      </c>
      <c r="S161" s="41"/>
      <c r="T161" s="45"/>
      <c r="U161" s="41"/>
      <c r="V161" s="41"/>
    </row>
    <row r="162" spans="1:22" ht="20.25" customHeight="1" thickBot="1" x14ac:dyDescent="0.3">
      <c r="A162" s="41"/>
      <c r="B162" s="41"/>
      <c r="C162" s="41"/>
      <c r="D162" s="41"/>
      <c r="E162" s="41"/>
      <c r="F162" s="41"/>
      <c r="G162" s="41"/>
      <c r="H162" s="43"/>
      <c r="I162" s="41"/>
      <c r="J162" s="41"/>
      <c r="K162" s="41"/>
      <c r="L162" s="41"/>
      <c r="M162" s="41"/>
      <c r="N162" s="41"/>
      <c r="O162" s="41"/>
      <c r="P162" s="41"/>
      <c r="Q162" s="1" t="s">
        <v>914</v>
      </c>
      <c r="R162" s="1" t="s">
        <v>913</v>
      </c>
      <c r="S162" s="41"/>
      <c r="T162" s="45"/>
      <c r="U162" s="41"/>
      <c r="V162" s="41"/>
    </row>
    <row r="163" spans="1:22" ht="20.25" customHeight="1" thickBot="1" x14ac:dyDescent="0.3">
      <c r="A163" s="41"/>
      <c r="B163" s="41"/>
      <c r="C163" s="41"/>
      <c r="D163" s="41"/>
      <c r="E163" s="41"/>
      <c r="F163" s="41"/>
      <c r="G163" s="41"/>
      <c r="H163" s="43"/>
      <c r="I163" s="41"/>
      <c r="J163" s="41"/>
      <c r="K163" s="41"/>
      <c r="L163" s="41"/>
      <c r="M163" s="41"/>
      <c r="N163" s="41"/>
      <c r="O163" s="41"/>
      <c r="P163" s="41"/>
      <c r="Q163" s="1" t="s">
        <v>931</v>
      </c>
      <c r="R163" s="1" t="s">
        <v>827</v>
      </c>
      <c r="S163" s="41"/>
      <c r="T163" s="45"/>
      <c r="U163" s="41"/>
      <c r="V163" s="41"/>
    </row>
    <row r="164" spans="1:22" ht="20.25" customHeight="1" thickBot="1" x14ac:dyDescent="0.3">
      <c r="A164" s="41"/>
      <c r="B164" s="41"/>
      <c r="C164" s="41"/>
      <c r="D164" s="41"/>
      <c r="E164" s="41"/>
      <c r="F164" s="41"/>
      <c r="G164" s="41"/>
      <c r="H164" s="43"/>
      <c r="I164" s="41"/>
      <c r="J164" s="41"/>
      <c r="K164" s="41"/>
      <c r="L164" s="41"/>
      <c r="M164" s="41"/>
      <c r="N164" s="41"/>
      <c r="O164" s="41"/>
      <c r="P164" s="41"/>
      <c r="Q164" s="1" t="s">
        <v>950</v>
      </c>
      <c r="R164" s="1" t="s">
        <v>909</v>
      </c>
      <c r="S164" s="41"/>
      <c r="T164" s="45"/>
      <c r="U164" s="41"/>
      <c r="V164" s="41"/>
    </row>
    <row r="165" spans="1:22" ht="20.25" customHeight="1" thickBot="1" x14ac:dyDescent="0.3">
      <c r="A165" s="41"/>
      <c r="B165" s="41"/>
      <c r="C165" s="41"/>
      <c r="D165" s="41"/>
      <c r="E165" s="41"/>
      <c r="F165" s="41"/>
      <c r="G165" s="41"/>
      <c r="H165" s="43"/>
      <c r="I165" s="41"/>
      <c r="J165" s="41"/>
      <c r="K165" s="41"/>
      <c r="L165" s="41"/>
      <c r="M165" s="41"/>
      <c r="N165" s="41"/>
      <c r="O165" s="41"/>
      <c r="P165" s="41"/>
      <c r="Q165" s="1" t="s">
        <v>949</v>
      </c>
      <c r="R165" s="1" t="s">
        <v>909</v>
      </c>
      <c r="S165" s="41"/>
      <c r="T165" s="45"/>
      <c r="U165" s="41"/>
      <c r="V165" s="41"/>
    </row>
    <row r="166" spans="1:22" ht="20.25" customHeight="1" thickBot="1" x14ac:dyDescent="0.3">
      <c r="A166" s="41"/>
      <c r="B166" s="41"/>
      <c r="C166" s="41"/>
      <c r="D166" s="41"/>
      <c r="E166" s="41"/>
      <c r="F166" s="41"/>
      <c r="G166" s="41"/>
      <c r="H166" s="43"/>
      <c r="I166" s="41"/>
      <c r="J166" s="41"/>
      <c r="K166" s="41"/>
      <c r="L166" s="41"/>
      <c r="M166" s="41"/>
      <c r="N166" s="41"/>
      <c r="O166" s="41"/>
      <c r="P166" s="41"/>
      <c r="Q166" s="1" t="s">
        <v>940</v>
      </c>
      <c r="R166" s="1" t="s">
        <v>176</v>
      </c>
      <c r="S166" s="41"/>
      <c r="T166" s="45"/>
      <c r="U166" s="41"/>
      <c r="V166" s="41"/>
    </row>
    <row r="167" spans="1:22" ht="20.25" customHeight="1" thickBot="1" x14ac:dyDescent="0.3">
      <c r="A167" s="41"/>
      <c r="B167" s="41"/>
      <c r="C167" s="41"/>
      <c r="D167" s="41"/>
      <c r="E167" s="41"/>
      <c r="F167" s="41"/>
      <c r="G167" s="41"/>
      <c r="H167" s="43"/>
      <c r="I167" s="41"/>
      <c r="J167" s="41"/>
      <c r="K167" s="41"/>
      <c r="L167" s="41"/>
      <c r="M167" s="41"/>
      <c r="N167" s="41"/>
      <c r="O167" s="41"/>
      <c r="P167" s="41"/>
      <c r="Q167" s="1" t="s">
        <v>825</v>
      </c>
      <c r="R167" s="1" t="s">
        <v>824</v>
      </c>
      <c r="S167" s="41"/>
      <c r="T167" s="45"/>
      <c r="U167" s="41"/>
      <c r="V167" s="41"/>
    </row>
    <row r="168" spans="1:22" ht="20.25" customHeight="1" thickBot="1" x14ac:dyDescent="0.3">
      <c r="A168" s="41"/>
      <c r="B168" s="41"/>
      <c r="C168" s="41"/>
      <c r="D168" s="41"/>
      <c r="E168" s="41"/>
      <c r="F168" s="41"/>
      <c r="G168" s="41"/>
      <c r="H168" s="43"/>
      <c r="I168" s="41"/>
      <c r="J168" s="41"/>
      <c r="K168" s="41"/>
      <c r="L168" s="41"/>
      <c r="M168" s="41"/>
      <c r="N168" s="41"/>
      <c r="O168" s="41"/>
      <c r="P168" s="41"/>
      <c r="Q168" s="1" t="s">
        <v>823</v>
      </c>
      <c r="R168" s="1" t="s">
        <v>822</v>
      </c>
      <c r="S168" s="41"/>
      <c r="T168" s="45"/>
      <c r="U168" s="41"/>
      <c r="V168" s="41"/>
    </row>
    <row r="169" spans="1:22" ht="20.25" customHeight="1" thickBot="1" x14ac:dyDescent="0.3">
      <c r="A169" s="41"/>
      <c r="B169" s="41"/>
      <c r="C169" s="41"/>
      <c r="D169" s="41"/>
      <c r="E169" s="41"/>
      <c r="F169" s="41"/>
      <c r="G169" s="41"/>
      <c r="H169" s="43"/>
      <c r="I169" s="41"/>
      <c r="J169" s="41"/>
      <c r="K169" s="41"/>
      <c r="L169" s="41"/>
      <c r="M169" s="41"/>
      <c r="N169" s="41"/>
      <c r="O169" s="41"/>
      <c r="P169" s="41"/>
      <c r="Q169" s="1" t="s">
        <v>821</v>
      </c>
      <c r="R169" s="1" t="s">
        <v>771</v>
      </c>
      <c r="S169" s="41"/>
      <c r="T169" s="45"/>
      <c r="U169" s="41"/>
      <c r="V169" s="41"/>
    </row>
    <row r="170" spans="1:22" ht="20.25" customHeight="1" thickBot="1" x14ac:dyDescent="0.3">
      <c r="A170" s="41"/>
      <c r="B170" s="41"/>
      <c r="C170" s="41"/>
      <c r="D170" s="41"/>
      <c r="E170" s="41"/>
      <c r="F170" s="41"/>
      <c r="G170" s="41"/>
      <c r="H170" s="43"/>
      <c r="I170" s="41"/>
      <c r="J170" s="41"/>
      <c r="K170" s="41"/>
      <c r="L170" s="41"/>
      <c r="M170" s="42"/>
      <c r="N170" s="42"/>
      <c r="O170" s="42"/>
      <c r="P170" s="42"/>
      <c r="Q170" s="1" t="s">
        <v>948</v>
      </c>
      <c r="R170" s="1" t="s">
        <v>819</v>
      </c>
      <c r="S170" s="41"/>
      <c r="T170" s="45"/>
      <c r="U170" s="41"/>
      <c r="V170" s="41"/>
    </row>
    <row r="171" spans="1:22" ht="20.25" customHeight="1" thickBot="1" x14ac:dyDescent="0.3">
      <c r="A171" s="41"/>
      <c r="B171" s="41"/>
      <c r="C171" s="41"/>
      <c r="D171" s="41"/>
      <c r="E171" s="41"/>
      <c r="F171" s="41"/>
      <c r="G171" s="41"/>
      <c r="H171" s="43"/>
      <c r="I171" s="41"/>
      <c r="J171" s="41"/>
      <c r="K171" s="41"/>
      <c r="L171" s="41"/>
      <c r="M171" s="47" t="s">
        <v>947</v>
      </c>
      <c r="N171" s="47" t="s">
        <v>904</v>
      </c>
      <c r="O171" s="47" t="s">
        <v>17</v>
      </c>
      <c r="P171" s="47" t="s">
        <v>24</v>
      </c>
      <c r="Q171" s="1" t="s">
        <v>946</v>
      </c>
      <c r="R171" s="1" t="s">
        <v>902</v>
      </c>
      <c r="S171" s="41"/>
      <c r="T171" s="45"/>
      <c r="U171" s="41"/>
      <c r="V171" s="41"/>
    </row>
    <row r="172" spans="1:22" ht="20.25" customHeight="1" thickBot="1" x14ac:dyDescent="0.3">
      <c r="A172" s="41"/>
      <c r="B172" s="41"/>
      <c r="C172" s="41"/>
      <c r="D172" s="41"/>
      <c r="E172" s="41"/>
      <c r="F172" s="41"/>
      <c r="G172" s="41"/>
      <c r="H172" s="43"/>
      <c r="I172" s="41"/>
      <c r="J172" s="41"/>
      <c r="K172" s="41"/>
      <c r="L172" s="41"/>
      <c r="M172" s="41"/>
      <c r="N172" s="41"/>
      <c r="O172" s="41"/>
      <c r="P172" s="41"/>
      <c r="Q172" s="1" t="s">
        <v>945</v>
      </c>
      <c r="R172" s="1" t="s">
        <v>852</v>
      </c>
      <c r="S172" s="41"/>
      <c r="T172" s="45"/>
      <c r="U172" s="41"/>
      <c r="V172" s="41"/>
    </row>
    <row r="173" spans="1:22" ht="20.25" customHeight="1" thickBot="1" x14ac:dyDescent="0.3">
      <c r="A173" s="41"/>
      <c r="B173" s="41"/>
      <c r="C173" s="41"/>
      <c r="D173" s="41"/>
      <c r="E173" s="41"/>
      <c r="F173" s="41"/>
      <c r="G173" s="41"/>
      <c r="H173" s="43"/>
      <c r="I173" s="41"/>
      <c r="J173" s="41"/>
      <c r="K173" s="41"/>
      <c r="L173" s="41"/>
      <c r="M173" s="41"/>
      <c r="N173" s="41"/>
      <c r="O173" s="41"/>
      <c r="P173" s="41"/>
      <c r="Q173" s="1" t="s">
        <v>944</v>
      </c>
      <c r="R173" s="1" t="s">
        <v>922</v>
      </c>
      <c r="S173" s="41"/>
      <c r="T173" s="45"/>
      <c r="U173" s="41"/>
      <c r="V173" s="41"/>
    </row>
    <row r="174" spans="1:22" ht="20.25" customHeight="1" thickBot="1" x14ac:dyDescent="0.3">
      <c r="A174" s="41"/>
      <c r="B174" s="41"/>
      <c r="C174" s="41"/>
      <c r="D174" s="41"/>
      <c r="E174" s="41"/>
      <c r="F174" s="41"/>
      <c r="G174" s="41"/>
      <c r="H174" s="43"/>
      <c r="I174" s="41"/>
      <c r="J174" s="41"/>
      <c r="K174" s="41"/>
      <c r="L174" s="41"/>
      <c r="M174" s="41"/>
      <c r="N174" s="41"/>
      <c r="O174" s="41"/>
      <c r="P174" s="41"/>
      <c r="Q174" s="1" t="s">
        <v>921</v>
      </c>
      <c r="R174" s="1" t="s">
        <v>870</v>
      </c>
      <c r="S174" s="41"/>
      <c r="T174" s="45"/>
      <c r="U174" s="41"/>
      <c r="V174" s="41"/>
    </row>
    <row r="175" spans="1:22" ht="20.25" customHeight="1" thickBot="1" x14ac:dyDescent="0.3">
      <c r="A175" s="41"/>
      <c r="B175" s="41"/>
      <c r="C175" s="41"/>
      <c r="D175" s="41"/>
      <c r="E175" s="41"/>
      <c r="F175" s="41"/>
      <c r="G175" s="41"/>
      <c r="H175" s="43"/>
      <c r="I175" s="41"/>
      <c r="J175" s="41"/>
      <c r="K175" s="41"/>
      <c r="L175" s="41"/>
      <c r="M175" s="41"/>
      <c r="N175" s="41"/>
      <c r="O175" s="41"/>
      <c r="P175" s="41"/>
      <c r="Q175" s="1" t="s">
        <v>943</v>
      </c>
      <c r="R175" s="1" t="s">
        <v>919</v>
      </c>
      <c r="S175" s="41"/>
      <c r="T175" s="45"/>
      <c r="U175" s="41"/>
      <c r="V175" s="41"/>
    </row>
    <row r="176" spans="1:22" ht="20.25" customHeight="1" thickBot="1" x14ac:dyDescent="0.3">
      <c r="A176" s="41"/>
      <c r="B176" s="41"/>
      <c r="C176" s="41"/>
      <c r="D176" s="41"/>
      <c r="E176" s="41"/>
      <c r="F176" s="41"/>
      <c r="G176" s="41"/>
      <c r="H176" s="43"/>
      <c r="I176" s="41"/>
      <c r="J176" s="41"/>
      <c r="K176" s="41"/>
      <c r="L176" s="41"/>
      <c r="M176" s="41"/>
      <c r="N176" s="41"/>
      <c r="O176" s="41"/>
      <c r="P176" s="41"/>
      <c r="Q176" s="1" t="s">
        <v>918</v>
      </c>
      <c r="R176" s="1" t="s">
        <v>917</v>
      </c>
      <c r="S176" s="41"/>
      <c r="T176" s="45"/>
      <c r="U176" s="41"/>
      <c r="V176" s="41"/>
    </row>
    <row r="177" spans="1:22" ht="20.25" customHeight="1" thickBot="1" x14ac:dyDescent="0.3">
      <c r="A177" s="41"/>
      <c r="B177" s="41"/>
      <c r="C177" s="41"/>
      <c r="D177" s="41"/>
      <c r="E177" s="41"/>
      <c r="F177" s="41"/>
      <c r="G177" s="41"/>
      <c r="H177" s="43"/>
      <c r="I177" s="41"/>
      <c r="J177" s="41"/>
      <c r="K177" s="41"/>
      <c r="L177" s="41"/>
      <c r="M177" s="41"/>
      <c r="N177" s="41"/>
      <c r="O177" s="41"/>
      <c r="P177" s="41"/>
      <c r="Q177" s="1" t="s">
        <v>942</v>
      </c>
      <c r="R177" s="1" t="s">
        <v>784</v>
      </c>
      <c r="S177" s="41"/>
      <c r="T177" s="45"/>
      <c r="U177" s="41"/>
      <c r="V177" s="41"/>
    </row>
    <row r="178" spans="1:22" ht="20.25" customHeight="1" thickBot="1" x14ac:dyDescent="0.3">
      <c r="A178" s="41"/>
      <c r="B178" s="41"/>
      <c r="C178" s="41"/>
      <c r="D178" s="41"/>
      <c r="E178" s="41"/>
      <c r="F178" s="41"/>
      <c r="G178" s="41"/>
      <c r="H178" s="43"/>
      <c r="I178" s="41"/>
      <c r="J178" s="41"/>
      <c r="K178" s="41"/>
      <c r="L178" s="41"/>
      <c r="M178" s="41"/>
      <c r="N178" s="41"/>
      <c r="O178" s="41"/>
      <c r="P178" s="41"/>
      <c r="Q178" s="1" t="s">
        <v>914</v>
      </c>
      <c r="R178" s="1" t="s">
        <v>913</v>
      </c>
      <c r="S178" s="41"/>
      <c r="T178" s="45"/>
      <c r="U178" s="41"/>
      <c r="V178" s="41"/>
    </row>
    <row r="179" spans="1:22" ht="20.25" customHeight="1" thickBot="1" x14ac:dyDescent="0.3">
      <c r="A179" s="41"/>
      <c r="B179" s="41"/>
      <c r="C179" s="41"/>
      <c r="D179" s="41"/>
      <c r="E179" s="41"/>
      <c r="F179" s="41"/>
      <c r="G179" s="41"/>
      <c r="H179" s="43"/>
      <c r="I179" s="41"/>
      <c r="J179" s="41"/>
      <c r="K179" s="41"/>
      <c r="L179" s="41"/>
      <c r="M179" s="41"/>
      <c r="N179" s="41"/>
      <c r="O179" s="41"/>
      <c r="P179" s="41"/>
      <c r="Q179" s="1" t="s">
        <v>931</v>
      </c>
      <c r="R179" s="1" t="s">
        <v>827</v>
      </c>
      <c r="S179" s="41"/>
      <c r="T179" s="45"/>
      <c r="U179" s="41"/>
      <c r="V179" s="41"/>
    </row>
    <row r="180" spans="1:22" ht="20.25" customHeight="1" thickBot="1" x14ac:dyDescent="0.3">
      <c r="A180" s="41"/>
      <c r="B180" s="41"/>
      <c r="C180" s="41"/>
      <c r="D180" s="41"/>
      <c r="E180" s="41"/>
      <c r="F180" s="41"/>
      <c r="G180" s="41"/>
      <c r="H180" s="43"/>
      <c r="I180" s="41"/>
      <c r="J180" s="41"/>
      <c r="K180" s="41"/>
      <c r="L180" s="41"/>
      <c r="M180" s="41"/>
      <c r="N180" s="41"/>
      <c r="O180" s="41"/>
      <c r="P180" s="41"/>
      <c r="Q180" s="1" t="s">
        <v>941</v>
      </c>
      <c r="R180" s="1" t="s">
        <v>909</v>
      </c>
      <c r="S180" s="41"/>
      <c r="T180" s="45"/>
      <c r="U180" s="41"/>
      <c r="V180" s="41"/>
    </row>
    <row r="181" spans="1:22" ht="20.25" customHeight="1" thickBot="1" x14ac:dyDescent="0.3">
      <c r="A181" s="41"/>
      <c r="B181" s="41"/>
      <c r="C181" s="41"/>
      <c r="D181" s="41"/>
      <c r="E181" s="41"/>
      <c r="F181" s="41"/>
      <c r="G181" s="41"/>
      <c r="H181" s="43"/>
      <c r="I181" s="41"/>
      <c r="J181" s="41"/>
      <c r="K181" s="41"/>
      <c r="L181" s="41"/>
      <c r="M181" s="41"/>
      <c r="N181" s="41"/>
      <c r="O181" s="41"/>
      <c r="P181" s="41"/>
      <c r="Q181" s="1" t="s">
        <v>940</v>
      </c>
      <c r="R181" s="1" t="s">
        <v>176</v>
      </c>
      <c r="S181" s="41"/>
      <c r="T181" s="45"/>
      <c r="U181" s="41"/>
      <c r="V181" s="41"/>
    </row>
    <row r="182" spans="1:22" ht="20.25" customHeight="1" thickBot="1" x14ac:dyDescent="0.3">
      <c r="A182" s="41"/>
      <c r="B182" s="41"/>
      <c r="C182" s="41"/>
      <c r="D182" s="41"/>
      <c r="E182" s="41"/>
      <c r="F182" s="41"/>
      <c r="G182" s="41"/>
      <c r="H182" s="43"/>
      <c r="I182" s="41"/>
      <c r="J182" s="41"/>
      <c r="K182" s="41"/>
      <c r="L182" s="41"/>
      <c r="M182" s="41"/>
      <c r="N182" s="41"/>
      <c r="O182" s="41"/>
      <c r="P182" s="41"/>
      <c r="Q182" s="1" t="s">
        <v>825</v>
      </c>
      <c r="R182" s="1" t="s">
        <v>824</v>
      </c>
      <c r="S182" s="41"/>
      <c r="T182" s="45"/>
      <c r="U182" s="41"/>
      <c r="V182" s="41"/>
    </row>
    <row r="183" spans="1:22" ht="20.25" customHeight="1" thickBot="1" x14ac:dyDescent="0.3">
      <c r="A183" s="41"/>
      <c r="B183" s="41"/>
      <c r="C183" s="41"/>
      <c r="D183" s="41"/>
      <c r="E183" s="41"/>
      <c r="F183" s="41"/>
      <c r="G183" s="41"/>
      <c r="H183" s="43"/>
      <c r="I183" s="41"/>
      <c r="J183" s="41"/>
      <c r="K183" s="41"/>
      <c r="L183" s="41"/>
      <c r="M183" s="41"/>
      <c r="N183" s="41"/>
      <c r="O183" s="41"/>
      <c r="P183" s="41"/>
      <c r="Q183" s="1" t="s">
        <v>823</v>
      </c>
      <c r="R183" s="1" t="s">
        <v>822</v>
      </c>
      <c r="S183" s="41"/>
      <c r="T183" s="45"/>
      <c r="U183" s="41"/>
      <c r="V183" s="41"/>
    </row>
    <row r="184" spans="1:22" ht="20.25" customHeight="1" thickBot="1" x14ac:dyDescent="0.3">
      <c r="A184" s="41"/>
      <c r="B184" s="41"/>
      <c r="C184" s="41"/>
      <c r="D184" s="41"/>
      <c r="E184" s="41"/>
      <c r="F184" s="41"/>
      <c r="G184" s="41"/>
      <c r="H184" s="43"/>
      <c r="I184" s="41"/>
      <c r="J184" s="41"/>
      <c r="K184" s="41"/>
      <c r="L184" s="41"/>
      <c r="M184" s="41"/>
      <c r="N184" s="41"/>
      <c r="O184" s="41"/>
      <c r="P184" s="41"/>
      <c r="Q184" s="1" t="s">
        <v>821</v>
      </c>
      <c r="R184" s="1" t="s">
        <v>771</v>
      </c>
      <c r="S184" s="41"/>
      <c r="T184" s="45"/>
      <c r="U184" s="41"/>
      <c r="V184" s="41"/>
    </row>
    <row r="185" spans="1:22" ht="20.25" customHeight="1" thickBot="1" x14ac:dyDescent="0.3">
      <c r="A185" s="42"/>
      <c r="B185" s="42"/>
      <c r="C185" s="42"/>
      <c r="D185" s="42"/>
      <c r="E185" s="42"/>
      <c r="F185" s="42"/>
      <c r="G185" s="42"/>
      <c r="H185" s="44"/>
      <c r="I185" s="42"/>
      <c r="J185" s="42"/>
      <c r="K185" s="42"/>
      <c r="L185" s="42"/>
      <c r="M185" s="42"/>
      <c r="N185" s="42"/>
      <c r="O185" s="42"/>
      <c r="P185" s="42"/>
      <c r="Q185" s="1" t="s">
        <v>939</v>
      </c>
      <c r="R185" s="1" t="s">
        <v>819</v>
      </c>
      <c r="S185" s="42"/>
      <c r="T185" s="46"/>
      <c r="U185" s="42"/>
      <c r="V185" s="42"/>
    </row>
    <row r="186" spans="1:22" ht="20.25" customHeight="1" thickBot="1" x14ac:dyDescent="0.3">
      <c r="A186" s="47" t="s">
        <v>208</v>
      </c>
      <c r="B186" s="47">
        <v>560</v>
      </c>
      <c r="C186" s="47" t="s">
        <v>96</v>
      </c>
      <c r="D186" s="47" t="s">
        <v>904</v>
      </c>
      <c r="E186" s="47" t="s">
        <v>938</v>
      </c>
      <c r="F186" s="47" t="s">
        <v>95</v>
      </c>
      <c r="G186" s="47"/>
      <c r="H186" s="48" t="s">
        <v>937</v>
      </c>
      <c r="I186" s="47" t="s">
        <v>835</v>
      </c>
      <c r="J186" s="47" t="s">
        <v>202</v>
      </c>
      <c r="K186" s="47"/>
      <c r="L186" s="47">
        <v>0</v>
      </c>
      <c r="M186" s="47" t="s">
        <v>936</v>
      </c>
      <c r="N186" s="47" t="s">
        <v>904</v>
      </c>
      <c r="O186" s="47" t="s">
        <v>139</v>
      </c>
      <c r="P186" s="47" t="s">
        <v>24</v>
      </c>
      <c r="Q186" s="1" t="s">
        <v>935</v>
      </c>
      <c r="R186" s="1" t="s">
        <v>902</v>
      </c>
      <c r="S186" s="47" t="s">
        <v>139</v>
      </c>
      <c r="T186" s="50">
        <v>0.66666666666666696</v>
      </c>
      <c r="U186" s="47">
        <v>-26</v>
      </c>
      <c r="V186" s="47"/>
    </row>
    <row r="187" spans="1:22" ht="20.25" customHeight="1" thickBot="1" x14ac:dyDescent="0.3">
      <c r="A187" s="41"/>
      <c r="B187" s="41"/>
      <c r="C187" s="41"/>
      <c r="D187" s="41"/>
      <c r="E187" s="41"/>
      <c r="F187" s="41"/>
      <c r="G187" s="41"/>
      <c r="H187" s="43"/>
      <c r="I187" s="41"/>
      <c r="J187" s="41"/>
      <c r="K187" s="41"/>
      <c r="L187" s="41"/>
      <c r="M187" s="41"/>
      <c r="N187" s="41"/>
      <c r="O187" s="41"/>
      <c r="P187" s="41"/>
      <c r="Q187" s="1" t="s">
        <v>934</v>
      </c>
      <c r="R187" s="1" t="s">
        <v>900</v>
      </c>
      <c r="S187" s="41"/>
      <c r="T187" s="51"/>
      <c r="U187" s="41"/>
      <c r="V187" s="41"/>
    </row>
    <row r="188" spans="1:22" ht="20.25" customHeight="1" thickBot="1" x14ac:dyDescent="0.3">
      <c r="A188" s="41"/>
      <c r="B188" s="41"/>
      <c r="C188" s="41"/>
      <c r="D188" s="41"/>
      <c r="E188" s="41"/>
      <c r="F188" s="41"/>
      <c r="G188" s="41"/>
      <c r="H188" s="43"/>
      <c r="I188" s="41"/>
      <c r="J188" s="41"/>
      <c r="K188" s="41"/>
      <c r="L188" s="41"/>
      <c r="M188" s="41"/>
      <c r="N188" s="41"/>
      <c r="O188" s="41"/>
      <c r="P188" s="41"/>
      <c r="Q188" s="1" t="s">
        <v>924</v>
      </c>
      <c r="R188" s="1" t="s">
        <v>852</v>
      </c>
      <c r="S188" s="41"/>
      <c r="T188" s="51"/>
      <c r="U188" s="41"/>
      <c r="V188" s="41"/>
    </row>
    <row r="189" spans="1:22" ht="20.25" customHeight="1" thickBot="1" x14ac:dyDescent="0.3">
      <c r="A189" s="41"/>
      <c r="B189" s="41"/>
      <c r="C189" s="41"/>
      <c r="D189" s="41"/>
      <c r="E189" s="41"/>
      <c r="F189" s="41"/>
      <c r="G189" s="41"/>
      <c r="H189" s="43"/>
      <c r="I189" s="41"/>
      <c r="J189" s="41"/>
      <c r="K189" s="41"/>
      <c r="L189" s="41"/>
      <c r="M189" s="41"/>
      <c r="N189" s="41"/>
      <c r="O189" s="41"/>
      <c r="P189" s="41"/>
      <c r="Q189" s="1" t="s">
        <v>923</v>
      </c>
      <c r="R189" s="1" t="s">
        <v>922</v>
      </c>
      <c r="S189" s="41"/>
      <c r="T189" s="51"/>
      <c r="U189" s="41"/>
      <c r="V189" s="41"/>
    </row>
    <row r="190" spans="1:22" ht="20.25" customHeight="1" thickBot="1" x14ac:dyDescent="0.3">
      <c r="A190" s="41"/>
      <c r="B190" s="41"/>
      <c r="C190" s="41"/>
      <c r="D190" s="41"/>
      <c r="E190" s="41"/>
      <c r="F190" s="41"/>
      <c r="G190" s="41"/>
      <c r="H190" s="43"/>
      <c r="I190" s="41"/>
      <c r="J190" s="41"/>
      <c r="K190" s="41"/>
      <c r="L190" s="41"/>
      <c r="M190" s="41"/>
      <c r="N190" s="41"/>
      <c r="O190" s="41"/>
      <c r="P190" s="41"/>
      <c r="Q190" s="1" t="s">
        <v>921</v>
      </c>
      <c r="R190" s="1" t="s">
        <v>870</v>
      </c>
      <c r="S190" s="41"/>
      <c r="T190" s="51"/>
      <c r="U190" s="41"/>
      <c r="V190" s="41"/>
    </row>
    <row r="191" spans="1:22" ht="20.25" customHeight="1" thickBot="1" x14ac:dyDescent="0.3">
      <c r="A191" s="41"/>
      <c r="B191" s="41"/>
      <c r="C191" s="41"/>
      <c r="D191" s="41"/>
      <c r="E191" s="41"/>
      <c r="F191" s="41"/>
      <c r="G191" s="41"/>
      <c r="H191" s="43"/>
      <c r="I191" s="41"/>
      <c r="J191" s="41"/>
      <c r="K191" s="41"/>
      <c r="L191" s="41"/>
      <c r="M191" s="41"/>
      <c r="N191" s="41"/>
      <c r="O191" s="41"/>
      <c r="P191" s="41"/>
      <c r="Q191" s="1" t="s">
        <v>920</v>
      </c>
      <c r="R191" s="1" t="s">
        <v>919</v>
      </c>
      <c r="S191" s="41"/>
      <c r="T191" s="51"/>
      <c r="U191" s="41"/>
      <c r="V191" s="41"/>
    </row>
    <row r="192" spans="1:22" ht="20.25" customHeight="1" thickBot="1" x14ac:dyDescent="0.3">
      <c r="A192" s="41"/>
      <c r="B192" s="41"/>
      <c r="C192" s="41"/>
      <c r="D192" s="41"/>
      <c r="E192" s="41"/>
      <c r="F192" s="41"/>
      <c r="G192" s="41"/>
      <c r="H192" s="43"/>
      <c r="I192" s="41"/>
      <c r="J192" s="41"/>
      <c r="K192" s="41"/>
      <c r="L192" s="41"/>
      <c r="M192" s="41"/>
      <c r="N192" s="41"/>
      <c r="O192" s="41"/>
      <c r="P192" s="41"/>
      <c r="Q192" s="1" t="s">
        <v>918</v>
      </c>
      <c r="R192" s="1" t="s">
        <v>917</v>
      </c>
      <c r="S192" s="41"/>
      <c r="T192" s="51"/>
      <c r="U192" s="41"/>
      <c r="V192" s="41"/>
    </row>
    <row r="193" spans="1:22" ht="20.25" customHeight="1" thickBot="1" x14ac:dyDescent="0.3">
      <c r="A193" s="41"/>
      <c r="B193" s="41"/>
      <c r="C193" s="41"/>
      <c r="D193" s="41"/>
      <c r="E193" s="41"/>
      <c r="F193" s="41"/>
      <c r="G193" s="41"/>
      <c r="H193" s="43"/>
      <c r="I193" s="41"/>
      <c r="J193" s="41"/>
      <c r="K193" s="41"/>
      <c r="L193" s="41"/>
      <c r="M193" s="41"/>
      <c r="N193" s="41"/>
      <c r="O193" s="41"/>
      <c r="P193" s="41"/>
      <c r="Q193" s="1" t="s">
        <v>933</v>
      </c>
      <c r="R193" s="1" t="s">
        <v>762</v>
      </c>
      <c r="S193" s="41"/>
      <c r="T193" s="51"/>
      <c r="U193" s="41"/>
      <c r="V193" s="41"/>
    </row>
    <row r="194" spans="1:22" ht="20.25" customHeight="1" thickBot="1" x14ac:dyDescent="0.3">
      <c r="A194" s="41"/>
      <c r="B194" s="41"/>
      <c r="C194" s="41"/>
      <c r="D194" s="41"/>
      <c r="E194" s="41"/>
      <c r="F194" s="41"/>
      <c r="G194" s="41"/>
      <c r="H194" s="43"/>
      <c r="I194" s="41"/>
      <c r="J194" s="41"/>
      <c r="K194" s="41"/>
      <c r="L194" s="41"/>
      <c r="M194" s="41"/>
      <c r="N194" s="41"/>
      <c r="O194" s="41"/>
      <c r="P194" s="41"/>
      <c r="Q194" s="1" t="s">
        <v>932</v>
      </c>
      <c r="R194" s="1" t="s">
        <v>784</v>
      </c>
      <c r="S194" s="41"/>
      <c r="T194" s="51"/>
      <c r="U194" s="41"/>
      <c r="V194" s="41"/>
    </row>
    <row r="195" spans="1:22" ht="20.25" customHeight="1" thickBot="1" x14ac:dyDescent="0.3">
      <c r="A195" s="41"/>
      <c r="B195" s="41"/>
      <c r="C195" s="41"/>
      <c r="D195" s="41"/>
      <c r="E195" s="41"/>
      <c r="F195" s="41"/>
      <c r="G195" s="41"/>
      <c r="H195" s="43"/>
      <c r="I195" s="41"/>
      <c r="J195" s="41"/>
      <c r="K195" s="41"/>
      <c r="L195" s="41"/>
      <c r="M195" s="41"/>
      <c r="N195" s="41"/>
      <c r="O195" s="41"/>
      <c r="P195" s="41"/>
      <c r="Q195" s="1" t="s">
        <v>914</v>
      </c>
      <c r="R195" s="1" t="s">
        <v>913</v>
      </c>
      <c r="S195" s="41"/>
      <c r="T195" s="51"/>
      <c r="U195" s="41"/>
      <c r="V195" s="41"/>
    </row>
    <row r="196" spans="1:22" ht="20.25" customHeight="1" thickBot="1" x14ac:dyDescent="0.3">
      <c r="A196" s="41"/>
      <c r="B196" s="41"/>
      <c r="C196" s="41"/>
      <c r="D196" s="41"/>
      <c r="E196" s="41"/>
      <c r="F196" s="41"/>
      <c r="G196" s="41"/>
      <c r="H196" s="43"/>
      <c r="I196" s="41"/>
      <c r="J196" s="41"/>
      <c r="K196" s="41"/>
      <c r="L196" s="41"/>
      <c r="M196" s="41"/>
      <c r="N196" s="41"/>
      <c r="O196" s="41"/>
      <c r="P196" s="41"/>
      <c r="Q196" s="1" t="s">
        <v>912</v>
      </c>
      <c r="R196" s="1" t="s">
        <v>827</v>
      </c>
      <c r="S196" s="41"/>
      <c r="T196" s="51"/>
      <c r="U196" s="41"/>
      <c r="V196" s="41"/>
    </row>
    <row r="197" spans="1:22" ht="20.25" customHeight="1" thickBot="1" x14ac:dyDescent="0.3">
      <c r="A197" s="41"/>
      <c r="B197" s="41"/>
      <c r="C197" s="41"/>
      <c r="D197" s="41"/>
      <c r="E197" s="41"/>
      <c r="F197" s="41"/>
      <c r="G197" s="41"/>
      <c r="H197" s="43"/>
      <c r="I197" s="41"/>
      <c r="J197" s="41"/>
      <c r="K197" s="41"/>
      <c r="L197" s="41"/>
      <c r="M197" s="41"/>
      <c r="N197" s="41"/>
      <c r="O197" s="41"/>
      <c r="P197" s="41"/>
      <c r="Q197" s="1" t="s">
        <v>931</v>
      </c>
      <c r="R197" s="1" t="s">
        <v>827</v>
      </c>
      <c r="S197" s="41"/>
      <c r="T197" s="51"/>
      <c r="U197" s="41"/>
      <c r="V197" s="41"/>
    </row>
    <row r="198" spans="1:22" ht="20.25" customHeight="1" thickBot="1" x14ac:dyDescent="0.3">
      <c r="A198" s="41"/>
      <c r="B198" s="41"/>
      <c r="C198" s="41"/>
      <c r="D198" s="41"/>
      <c r="E198" s="41"/>
      <c r="F198" s="41"/>
      <c r="G198" s="41"/>
      <c r="H198" s="43"/>
      <c r="I198" s="41"/>
      <c r="J198" s="41"/>
      <c r="K198" s="41"/>
      <c r="L198" s="41"/>
      <c r="M198" s="41"/>
      <c r="N198" s="41"/>
      <c r="O198" s="41"/>
      <c r="P198" s="41"/>
      <c r="Q198" s="1" t="s">
        <v>930</v>
      </c>
      <c r="R198" s="1" t="s">
        <v>909</v>
      </c>
      <c r="S198" s="41"/>
      <c r="T198" s="51"/>
      <c r="U198" s="41"/>
      <c r="V198" s="41"/>
    </row>
    <row r="199" spans="1:22" ht="20.25" customHeight="1" thickBot="1" x14ac:dyDescent="0.3">
      <c r="A199" s="41"/>
      <c r="B199" s="41"/>
      <c r="C199" s="41"/>
      <c r="D199" s="41"/>
      <c r="E199" s="41"/>
      <c r="F199" s="41"/>
      <c r="G199" s="41"/>
      <c r="H199" s="43"/>
      <c r="I199" s="41"/>
      <c r="J199" s="41"/>
      <c r="K199" s="41"/>
      <c r="L199" s="41"/>
      <c r="M199" s="41"/>
      <c r="N199" s="41"/>
      <c r="O199" s="41"/>
      <c r="P199" s="41"/>
      <c r="Q199" s="1" t="s">
        <v>908</v>
      </c>
      <c r="R199" s="1" t="s">
        <v>176</v>
      </c>
      <c r="S199" s="41"/>
      <c r="T199" s="51"/>
      <c r="U199" s="41"/>
      <c r="V199" s="41"/>
    </row>
    <row r="200" spans="1:22" ht="20.25" customHeight="1" thickBot="1" x14ac:dyDescent="0.3">
      <c r="A200" s="41"/>
      <c r="B200" s="41"/>
      <c r="C200" s="41"/>
      <c r="D200" s="41"/>
      <c r="E200" s="41"/>
      <c r="F200" s="41"/>
      <c r="G200" s="41"/>
      <c r="H200" s="43"/>
      <c r="I200" s="41"/>
      <c r="J200" s="41"/>
      <c r="K200" s="41"/>
      <c r="L200" s="41"/>
      <c r="M200" s="41"/>
      <c r="N200" s="41"/>
      <c r="O200" s="41"/>
      <c r="P200" s="41"/>
      <c r="Q200" s="1" t="s">
        <v>825</v>
      </c>
      <c r="R200" s="1" t="s">
        <v>824</v>
      </c>
      <c r="S200" s="41"/>
      <c r="T200" s="51"/>
      <c r="U200" s="41"/>
      <c r="V200" s="41"/>
    </row>
    <row r="201" spans="1:22" ht="20.25" customHeight="1" thickBot="1" x14ac:dyDescent="0.3">
      <c r="A201" s="41"/>
      <c r="B201" s="41"/>
      <c r="C201" s="41"/>
      <c r="D201" s="41"/>
      <c r="E201" s="41"/>
      <c r="F201" s="41"/>
      <c r="G201" s="41"/>
      <c r="H201" s="43"/>
      <c r="I201" s="41"/>
      <c r="J201" s="41"/>
      <c r="K201" s="41"/>
      <c r="L201" s="41"/>
      <c r="M201" s="41"/>
      <c r="N201" s="41"/>
      <c r="O201" s="41"/>
      <c r="P201" s="41"/>
      <c r="Q201" s="1" t="s">
        <v>907</v>
      </c>
      <c r="R201" s="1" t="s">
        <v>822</v>
      </c>
      <c r="S201" s="41"/>
      <c r="T201" s="51"/>
      <c r="U201" s="41"/>
      <c r="V201" s="41"/>
    </row>
    <row r="202" spans="1:22" ht="20.25" customHeight="1" thickBot="1" x14ac:dyDescent="0.3">
      <c r="A202" s="41"/>
      <c r="B202" s="41"/>
      <c r="C202" s="41"/>
      <c r="D202" s="41"/>
      <c r="E202" s="41"/>
      <c r="F202" s="41"/>
      <c r="G202" s="41"/>
      <c r="H202" s="43"/>
      <c r="I202" s="41"/>
      <c r="J202" s="41"/>
      <c r="K202" s="41"/>
      <c r="L202" s="41"/>
      <c r="M202" s="41"/>
      <c r="N202" s="41"/>
      <c r="O202" s="41"/>
      <c r="P202" s="41"/>
      <c r="Q202" s="1" t="s">
        <v>821</v>
      </c>
      <c r="R202" s="1" t="s">
        <v>771</v>
      </c>
      <c r="S202" s="41"/>
      <c r="T202" s="51"/>
      <c r="U202" s="41"/>
      <c r="V202" s="41"/>
    </row>
    <row r="203" spans="1:22" ht="20.25" customHeight="1" thickBot="1" x14ac:dyDescent="0.3">
      <c r="A203" s="41"/>
      <c r="B203" s="41"/>
      <c r="C203" s="41"/>
      <c r="D203" s="41"/>
      <c r="E203" s="41"/>
      <c r="F203" s="41"/>
      <c r="G203" s="41"/>
      <c r="H203" s="43"/>
      <c r="I203" s="41"/>
      <c r="J203" s="41"/>
      <c r="K203" s="41"/>
      <c r="L203" s="41"/>
      <c r="M203" s="41"/>
      <c r="N203" s="41"/>
      <c r="O203" s="41"/>
      <c r="P203" s="41"/>
      <c r="Q203" s="1" t="s">
        <v>929</v>
      </c>
      <c r="R203" s="1" t="s">
        <v>819</v>
      </c>
      <c r="S203" s="41"/>
      <c r="T203" s="51"/>
      <c r="U203" s="41"/>
      <c r="V203" s="41"/>
    </row>
    <row r="204" spans="1:22" ht="20.25" customHeight="1" thickBot="1" x14ac:dyDescent="0.3">
      <c r="A204" s="41"/>
      <c r="B204" s="41"/>
      <c r="C204" s="41"/>
      <c r="D204" s="41"/>
      <c r="E204" s="41"/>
      <c r="F204" s="41"/>
      <c r="G204" s="41"/>
      <c r="H204" s="43"/>
      <c r="I204" s="41"/>
      <c r="J204" s="41"/>
      <c r="K204" s="41"/>
      <c r="L204" s="41"/>
      <c r="M204" s="42"/>
      <c r="N204" s="42"/>
      <c r="O204" s="42"/>
      <c r="P204" s="42"/>
      <c r="Q204" s="1" t="s">
        <v>928</v>
      </c>
      <c r="R204" s="1" t="s">
        <v>819</v>
      </c>
      <c r="S204" s="41"/>
      <c r="T204" s="51"/>
      <c r="U204" s="41"/>
      <c r="V204" s="41"/>
    </row>
    <row r="205" spans="1:22" ht="20.25" customHeight="1" thickBot="1" x14ac:dyDescent="0.3">
      <c r="A205" s="41"/>
      <c r="B205" s="41"/>
      <c r="C205" s="41"/>
      <c r="D205" s="41"/>
      <c r="E205" s="41"/>
      <c r="F205" s="41"/>
      <c r="G205" s="41"/>
      <c r="H205" s="43"/>
      <c r="I205" s="41"/>
      <c r="J205" s="41"/>
      <c r="K205" s="41"/>
      <c r="L205" s="41"/>
      <c r="M205" s="47" t="s">
        <v>927</v>
      </c>
      <c r="N205" s="47" t="s">
        <v>904</v>
      </c>
      <c r="O205" s="47" t="s">
        <v>139</v>
      </c>
      <c r="P205" s="47" t="s">
        <v>39</v>
      </c>
      <c r="Q205" s="1" t="s">
        <v>926</v>
      </c>
      <c r="R205" s="1" t="s">
        <v>902</v>
      </c>
      <c r="S205" s="41"/>
      <c r="T205" s="51"/>
      <c r="U205" s="41"/>
      <c r="V205" s="41"/>
    </row>
    <row r="206" spans="1:22" ht="20.25" customHeight="1" thickBot="1" x14ac:dyDescent="0.3">
      <c r="A206" s="41"/>
      <c r="B206" s="41"/>
      <c r="C206" s="41"/>
      <c r="D206" s="41"/>
      <c r="E206" s="41"/>
      <c r="F206" s="41"/>
      <c r="G206" s="41"/>
      <c r="H206" s="43"/>
      <c r="I206" s="41"/>
      <c r="J206" s="41"/>
      <c r="K206" s="41"/>
      <c r="L206" s="41"/>
      <c r="M206" s="41"/>
      <c r="N206" s="41"/>
      <c r="O206" s="41"/>
      <c r="P206" s="41"/>
      <c r="Q206" s="1" t="s">
        <v>925</v>
      </c>
      <c r="R206" s="1" t="s">
        <v>900</v>
      </c>
      <c r="S206" s="41"/>
      <c r="T206" s="51"/>
      <c r="U206" s="41"/>
      <c r="V206" s="41"/>
    </row>
    <row r="207" spans="1:22" ht="20.25" customHeight="1" thickBot="1" x14ac:dyDescent="0.3">
      <c r="A207" s="41"/>
      <c r="B207" s="41"/>
      <c r="C207" s="41"/>
      <c r="D207" s="41"/>
      <c r="E207" s="41"/>
      <c r="F207" s="41"/>
      <c r="G207" s="41"/>
      <c r="H207" s="43"/>
      <c r="I207" s="41"/>
      <c r="J207" s="41"/>
      <c r="K207" s="41"/>
      <c r="L207" s="41"/>
      <c r="M207" s="41"/>
      <c r="N207" s="41"/>
      <c r="O207" s="41"/>
      <c r="P207" s="41"/>
      <c r="Q207" s="1" t="s">
        <v>924</v>
      </c>
      <c r="R207" s="1" t="s">
        <v>852</v>
      </c>
      <c r="S207" s="41"/>
      <c r="T207" s="51"/>
      <c r="U207" s="41"/>
      <c r="V207" s="41"/>
    </row>
    <row r="208" spans="1:22" ht="20.25" customHeight="1" thickBot="1" x14ac:dyDescent="0.3">
      <c r="A208" s="41"/>
      <c r="B208" s="41"/>
      <c r="C208" s="41"/>
      <c r="D208" s="41"/>
      <c r="E208" s="41"/>
      <c r="F208" s="41"/>
      <c r="G208" s="41"/>
      <c r="H208" s="43"/>
      <c r="I208" s="41"/>
      <c r="J208" s="41"/>
      <c r="K208" s="41"/>
      <c r="L208" s="41"/>
      <c r="M208" s="41"/>
      <c r="N208" s="41"/>
      <c r="O208" s="41"/>
      <c r="P208" s="41"/>
      <c r="Q208" s="1" t="s">
        <v>923</v>
      </c>
      <c r="R208" s="1" t="s">
        <v>922</v>
      </c>
      <c r="S208" s="41"/>
      <c r="T208" s="51"/>
      <c r="U208" s="41"/>
      <c r="V208" s="41"/>
    </row>
    <row r="209" spans="1:22" ht="20.25" customHeight="1" thickBot="1" x14ac:dyDescent="0.3">
      <c r="A209" s="41"/>
      <c r="B209" s="41"/>
      <c r="C209" s="41"/>
      <c r="D209" s="41"/>
      <c r="E209" s="41"/>
      <c r="F209" s="41"/>
      <c r="G209" s="41"/>
      <c r="H209" s="43"/>
      <c r="I209" s="41"/>
      <c r="J209" s="41"/>
      <c r="K209" s="41"/>
      <c r="L209" s="41"/>
      <c r="M209" s="41"/>
      <c r="N209" s="41"/>
      <c r="O209" s="41"/>
      <c r="P209" s="41"/>
      <c r="Q209" s="1" t="s">
        <v>921</v>
      </c>
      <c r="R209" s="1" t="s">
        <v>870</v>
      </c>
      <c r="S209" s="41"/>
      <c r="T209" s="51"/>
      <c r="U209" s="41"/>
      <c r="V209" s="41"/>
    </row>
    <row r="210" spans="1:22" ht="20.25" customHeight="1" thickBot="1" x14ac:dyDescent="0.3">
      <c r="A210" s="41"/>
      <c r="B210" s="41"/>
      <c r="C210" s="41"/>
      <c r="D210" s="41"/>
      <c r="E210" s="41"/>
      <c r="F210" s="41"/>
      <c r="G210" s="41"/>
      <c r="H210" s="43"/>
      <c r="I210" s="41"/>
      <c r="J210" s="41"/>
      <c r="K210" s="41"/>
      <c r="L210" s="41"/>
      <c r="M210" s="41"/>
      <c r="N210" s="41"/>
      <c r="O210" s="41"/>
      <c r="P210" s="41"/>
      <c r="Q210" s="1" t="s">
        <v>920</v>
      </c>
      <c r="R210" s="1" t="s">
        <v>919</v>
      </c>
      <c r="S210" s="41"/>
      <c r="T210" s="51"/>
      <c r="U210" s="41"/>
      <c r="V210" s="41"/>
    </row>
    <row r="211" spans="1:22" ht="20.25" customHeight="1" thickBot="1" x14ac:dyDescent="0.3">
      <c r="A211" s="41"/>
      <c r="B211" s="41"/>
      <c r="C211" s="41"/>
      <c r="D211" s="41"/>
      <c r="E211" s="41"/>
      <c r="F211" s="41"/>
      <c r="G211" s="41"/>
      <c r="H211" s="43"/>
      <c r="I211" s="41"/>
      <c r="J211" s="41"/>
      <c r="K211" s="41"/>
      <c r="L211" s="41"/>
      <c r="M211" s="41"/>
      <c r="N211" s="41"/>
      <c r="O211" s="41"/>
      <c r="P211" s="41"/>
      <c r="Q211" s="1" t="s">
        <v>918</v>
      </c>
      <c r="R211" s="1" t="s">
        <v>917</v>
      </c>
      <c r="S211" s="41"/>
      <c r="T211" s="51"/>
      <c r="U211" s="41"/>
      <c r="V211" s="41"/>
    </row>
    <row r="212" spans="1:22" ht="20.25" customHeight="1" thickBot="1" x14ac:dyDescent="0.3">
      <c r="A212" s="41"/>
      <c r="B212" s="41"/>
      <c r="C212" s="41"/>
      <c r="D212" s="41"/>
      <c r="E212" s="41"/>
      <c r="F212" s="41"/>
      <c r="G212" s="41"/>
      <c r="H212" s="43"/>
      <c r="I212" s="41"/>
      <c r="J212" s="41"/>
      <c r="K212" s="41"/>
      <c r="L212" s="41"/>
      <c r="M212" s="41"/>
      <c r="N212" s="41"/>
      <c r="O212" s="41"/>
      <c r="P212" s="41"/>
      <c r="Q212" s="1" t="s">
        <v>916</v>
      </c>
      <c r="R212" s="1" t="s">
        <v>762</v>
      </c>
      <c r="S212" s="41"/>
      <c r="T212" s="51"/>
      <c r="U212" s="41"/>
      <c r="V212" s="41"/>
    </row>
    <row r="213" spans="1:22" ht="20.25" customHeight="1" thickBot="1" x14ac:dyDescent="0.3">
      <c r="A213" s="41"/>
      <c r="B213" s="41"/>
      <c r="C213" s="41"/>
      <c r="D213" s="41"/>
      <c r="E213" s="41"/>
      <c r="F213" s="41"/>
      <c r="G213" s="41"/>
      <c r="H213" s="43"/>
      <c r="I213" s="41"/>
      <c r="J213" s="41"/>
      <c r="K213" s="41"/>
      <c r="L213" s="41"/>
      <c r="M213" s="41"/>
      <c r="N213" s="41"/>
      <c r="O213" s="41"/>
      <c r="P213" s="41"/>
      <c r="Q213" s="1" t="s">
        <v>915</v>
      </c>
      <c r="R213" s="1" t="s">
        <v>784</v>
      </c>
      <c r="S213" s="41"/>
      <c r="T213" s="51"/>
      <c r="U213" s="41"/>
      <c r="V213" s="41"/>
    </row>
    <row r="214" spans="1:22" ht="20.25" customHeight="1" thickBot="1" x14ac:dyDescent="0.3">
      <c r="A214" s="41"/>
      <c r="B214" s="41"/>
      <c r="C214" s="41"/>
      <c r="D214" s="41"/>
      <c r="E214" s="41"/>
      <c r="F214" s="41"/>
      <c r="G214" s="41"/>
      <c r="H214" s="43"/>
      <c r="I214" s="41"/>
      <c r="J214" s="41"/>
      <c r="K214" s="41"/>
      <c r="L214" s="41"/>
      <c r="M214" s="41"/>
      <c r="N214" s="41"/>
      <c r="O214" s="41"/>
      <c r="P214" s="41"/>
      <c r="Q214" s="1" t="s">
        <v>914</v>
      </c>
      <c r="R214" s="1" t="s">
        <v>913</v>
      </c>
      <c r="S214" s="41"/>
      <c r="T214" s="51"/>
      <c r="U214" s="41"/>
      <c r="V214" s="41"/>
    </row>
    <row r="215" spans="1:22" ht="20.25" customHeight="1" thickBot="1" x14ac:dyDescent="0.3">
      <c r="A215" s="41"/>
      <c r="B215" s="41"/>
      <c r="C215" s="41"/>
      <c r="D215" s="41"/>
      <c r="E215" s="41"/>
      <c r="F215" s="41"/>
      <c r="G215" s="41"/>
      <c r="H215" s="43"/>
      <c r="I215" s="41"/>
      <c r="J215" s="41"/>
      <c r="K215" s="41"/>
      <c r="L215" s="41"/>
      <c r="M215" s="41"/>
      <c r="N215" s="41"/>
      <c r="O215" s="41"/>
      <c r="P215" s="41"/>
      <c r="Q215" s="1" t="s">
        <v>912</v>
      </c>
      <c r="R215" s="1" t="s">
        <v>827</v>
      </c>
      <c r="S215" s="41"/>
      <c r="T215" s="51"/>
      <c r="U215" s="41"/>
      <c r="V215" s="41"/>
    </row>
    <row r="216" spans="1:22" ht="20.25" customHeight="1" thickBot="1" x14ac:dyDescent="0.3">
      <c r="A216" s="41"/>
      <c r="B216" s="41"/>
      <c r="C216" s="41"/>
      <c r="D216" s="41"/>
      <c r="E216" s="41"/>
      <c r="F216" s="41"/>
      <c r="G216" s="41"/>
      <c r="H216" s="43"/>
      <c r="I216" s="41"/>
      <c r="J216" s="41"/>
      <c r="K216" s="41"/>
      <c r="L216" s="41"/>
      <c r="M216" s="41"/>
      <c r="N216" s="41"/>
      <c r="O216" s="41"/>
      <c r="P216" s="41"/>
      <c r="Q216" s="1" t="s">
        <v>911</v>
      </c>
      <c r="R216" s="1" t="s">
        <v>827</v>
      </c>
      <c r="S216" s="41"/>
      <c r="T216" s="51"/>
      <c r="U216" s="41"/>
      <c r="V216" s="41"/>
    </row>
    <row r="217" spans="1:22" ht="20.25" customHeight="1" thickBot="1" x14ac:dyDescent="0.3">
      <c r="A217" s="41"/>
      <c r="B217" s="41"/>
      <c r="C217" s="41"/>
      <c r="D217" s="41"/>
      <c r="E217" s="41"/>
      <c r="F217" s="41"/>
      <c r="G217" s="41"/>
      <c r="H217" s="43"/>
      <c r="I217" s="41"/>
      <c r="J217" s="41"/>
      <c r="K217" s="41"/>
      <c r="L217" s="41"/>
      <c r="M217" s="41"/>
      <c r="N217" s="41"/>
      <c r="O217" s="41"/>
      <c r="P217" s="41"/>
      <c r="Q217" s="1" t="s">
        <v>910</v>
      </c>
      <c r="R217" s="1" t="s">
        <v>909</v>
      </c>
      <c r="S217" s="41"/>
      <c r="T217" s="51"/>
      <c r="U217" s="41"/>
      <c r="V217" s="41"/>
    </row>
    <row r="218" spans="1:22" ht="20.25" customHeight="1" thickBot="1" x14ac:dyDescent="0.3">
      <c r="A218" s="41"/>
      <c r="B218" s="41"/>
      <c r="C218" s="41"/>
      <c r="D218" s="41"/>
      <c r="E218" s="41"/>
      <c r="F218" s="41"/>
      <c r="G218" s="41"/>
      <c r="H218" s="43"/>
      <c r="I218" s="41"/>
      <c r="J218" s="41"/>
      <c r="K218" s="41"/>
      <c r="L218" s="41"/>
      <c r="M218" s="41"/>
      <c r="N218" s="41"/>
      <c r="O218" s="41"/>
      <c r="P218" s="41"/>
      <c r="Q218" s="1" t="s">
        <v>908</v>
      </c>
      <c r="R218" s="1" t="s">
        <v>176</v>
      </c>
      <c r="S218" s="41"/>
      <c r="T218" s="51"/>
      <c r="U218" s="41"/>
      <c r="V218" s="41"/>
    </row>
    <row r="219" spans="1:22" ht="20.25" customHeight="1" thickBot="1" x14ac:dyDescent="0.3">
      <c r="A219" s="41"/>
      <c r="B219" s="41"/>
      <c r="C219" s="41"/>
      <c r="D219" s="41"/>
      <c r="E219" s="41"/>
      <c r="F219" s="41"/>
      <c r="G219" s="41"/>
      <c r="H219" s="43"/>
      <c r="I219" s="41"/>
      <c r="J219" s="41"/>
      <c r="K219" s="41"/>
      <c r="L219" s="41"/>
      <c r="M219" s="41"/>
      <c r="N219" s="41"/>
      <c r="O219" s="41"/>
      <c r="P219" s="41"/>
      <c r="Q219" s="1" t="s">
        <v>825</v>
      </c>
      <c r="R219" s="1" t="s">
        <v>824</v>
      </c>
      <c r="S219" s="41"/>
      <c r="T219" s="51"/>
      <c r="U219" s="41"/>
      <c r="V219" s="41"/>
    </row>
    <row r="220" spans="1:22" ht="20.25" customHeight="1" thickBot="1" x14ac:dyDescent="0.3">
      <c r="A220" s="41"/>
      <c r="B220" s="41"/>
      <c r="C220" s="41"/>
      <c r="D220" s="41"/>
      <c r="E220" s="41"/>
      <c r="F220" s="41"/>
      <c r="G220" s="41"/>
      <c r="H220" s="43"/>
      <c r="I220" s="41"/>
      <c r="J220" s="41"/>
      <c r="K220" s="41"/>
      <c r="L220" s="41"/>
      <c r="M220" s="41"/>
      <c r="N220" s="41"/>
      <c r="O220" s="41"/>
      <c r="P220" s="41"/>
      <c r="Q220" s="1" t="s">
        <v>907</v>
      </c>
      <c r="R220" s="1" t="s">
        <v>822</v>
      </c>
      <c r="S220" s="41"/>
      <c r="T220" s="51"/>
      <c r="U220" s="41"/>
      <c r="V220" s="41"/>
    </row>
    <row r="221" spans="1:22" ht="20.25" customHeight="1" thickBot="1" x14ac:dyDescent="0.3">
      <c r="A221" s="41"/>
      <c r="B221" s="41"/>
      <c r="C221" s="41"/>
      <c r="D221" s="41"/>
      <c r="E221" s="41"/>
      <c r="F221" s="41"/>
      <c r="G221" s="41"/>
      <c r="H221" s="43"/>
      <c r="I221" s="41"/>
      <c r="J221" s="41"/>
      <c r="K221" s="41"/>
      <c r="L221" s="41"/>
      <c r="M221" s="41"/>
      <c r="N221" s="41"/>
      <c r="O221" s="41"/>
      <c r="P221" s="41"/>
      <c r="Q221" s="1" t="s">
        <v>821</v>
      </c>
      <c r="R221" s="1" t="s">
        <v>771</v>
      </c>
      <c r="S221" s="41"/>
      <c r="T221" s="51"/>
      <c r="U221" s="41"/>
      <c r="V221" s="41"/>
    </row>
    <row r="222" spans="1:22" ht="20.25" customHeight="1" thickBot="1" x14ac:dyDescent="0.3">
      <c r="A222" s="41"/>
      <c r="B222" s="41"/>
      <c r="C222" s="41"/>
      <c r="D222" s="41"/>
      <c r="E222" s="41"/>
      <c r="F222" s="41"/>
      <c r="G222" s="41"/>
      <c r="H222" s="43"/>
      <c r="I222" s="41"/>
      <c r="J222" s="41"/>
      <c r="K222" s="41"/>
      <c r="L222" s="41"/>
      <c r="M222" s="42"/>
      <c r="N222" s="42"/>
      <c r="O222" s="42"/>
      <c r="P222" s="42"/>
      <c r="Q222" s="1" t="s">
        <v>906</v>
      </c>
      <c r="R222" s="1" t="s">
        <v>819</v>
      </c>
      <c r="S222" s="41"/>
      <c r="T222" s="51"/>
      <c r="U222" s="41"/>
      <c r="V222" s="41"/>
    </row>
    <row r="223" spans="1:22" ht="20.25" customHeight="1" thickBot="1" x14ac:dyDescent="0.3">
      <c r="A223" s="41"/>
      <c r="B223" s="41"/>
      <c r="C223" s="41"/>
      <c r="D223" s="41"/>
      <c r="E223" s="41"/>
      <c r="F223" s="41"/>
      <c r="G223" s="41"/>
      <c r="H223" s="43"/>
      <c r="I223" s="41"/>
      <c r="J223" s="41"/>
      <c r="K223" s="41"/>
      <c r="L223" s="41"/>
      <c r="M223" s="47" t="s">
        <v>905</v>
      </c>
      <c r="N223" s="47" t="s">
        <v>904</v>
      </c>
      <c r="O223" s="47" t="s">
        <v>139</v>
      </c>
      <c r="P223" s="47" t="s">
        <v>39</v>
      </c>
      <c r="Q223" s="1" t="s">
        <v>903</v>
      </c>
      <c r="R223" s="1" t="s">
        <v>902</v>
      </c>
      <c r="S223" s="41"/>
      <c r="T223" s="51"/>
      <c r="U223" s="41"/>
      <c r="V223" s="41"/>
    </row>
    <row r="224" spans="1:22" ht="20.25" customHeight="1" thickBot="1" x14ac:dyDescent="0.3">
      <c r="A224" s="41"/>
      <c r="B224" s="41"/>
      <c r="C224" s="41"/>
      <c r="D224" s="41"/>
      <c r="E224" s="41"/>
      <c r="F224" s="41"/>
      <c r="G224" s="41"/>
      <c r="H224" s="43"/>
      <c r="I224" s="41"/>
      <c r="J224" s="41"/>
      <c r="K224" s="41"/>
      <c r="L224" s="41"/>
      <c r="M224" s="41"/>
      <c r="N224" s="41"/>
      <c r="O224" s="41"/>
      <c r="P224" s="41"/>
      <c r="Q224" s="1" t="s">
        <v>901</v>
      </c>
      <c r="R224" s="1" t="s">
        <v>900</v>
      </c>
      <c r="S224" s="41"/>
      <c r="T224" s="51"/>
      <c r="U224" s="41"/>
      <c r="V224" s="41"/>
    </row>
    <row r="225" spans="1:22" ht="20.25" customHeight="1" thickBot="1" x14ac:dyDescent="0.3">
      <c r="A225" s="42"/>
      <c r="B225" s="42"/>
      <c r="C225" s="42"/>
      <c r="D225" s="42"/>
      <c r="E225" s="42"/>
      <c r="F225" s="42"/>
      <c r="G225" s="42"/>
      <c r="H225" s="44"/>
      <c r="I225" s="42"/>
      <c r="J225" s="42"/>
      <c r="K225" s="42"/>
      <c r="L225" s="42"/>
      <c r="M225" s="42"/>
      <c r="N225" s="42"/>
      <c r="O225" s="42"/>
      <c r="P225" s="42"/>
      <c r="Q225" s="1" t="s">
        <v>899</v>
      </c>
      <c r="R225" s="1" t="s">
        <v>852</v>
      </c>
      <c r="S225" s="42"/>
      <c r="T225" s="52"/>
      <c r="U225" s="42"/>
      <c r="V225" s="42"/>
    </row>
    <row r="226" spans="1:22" ht="20.25" customHeight="1" thickBot="1" x14ac:dyDescent="0.3">
      <c r="A226" s="47" t="s">
        <v>208</v>
      </c>
      <c r="B226" s="47">
        <v>561</v>
      </c>
      <c r="C226" s="47" t="s">
        <v>96</v>
      </c>
      <c r="D226" s="47" t="s">
        <v>98</v>
      </c>
      <c r="E226" s="47" t="s">
        <v>898</v>
      </c>
      <c r="F226" s="47" t="s">
        <v>95</v>
      </c>
      <c r="G226" s="47"/>
      <c r="H226" s="48" t="s">
        <v>897</v>
      </c>
      <c r="I226" s="47" t="s">
        <v>109</v>
      </c>
      <c r="J226" s="47" t="s">
        <v>202</v>
      </c>
      <c r="K226" s="47"/>
      <c r="L226" s="47">
        <v>0</v>
      </c>
      <c r="M226" s="47" t="s">
        <v>896</v>
      </c>
      <c r="N226" s="47" t="s">
        <v>98</v>
      </c>
      <c r="O226" s="47" t="s">
        <v>886</v>
      </c>
      <c r="P226" s="47" t="s">
        <v>24</v>
      </c>
      <c r="Q226" s="1" t="s">
        <v>885</v>
      </c>
      <c r="R226" s="1" t="s">
        <v>190</v>
      </c>
      <c r="S226" s="47" t="s">
        <v>886</v>
      </c>
      <c r="T226" s="49">
        <v>0</v>
      </c>
      <c r="U226" s="47">
        <v>-572</v>
      </c>
      <c r="V226" s="47"/>
    </row>
    <row r="227" spans="1:22" ht="20.25" customHeight="1" thickBot="1" x14ac:dyDescent="0.3">
      <c r="A227" s="41"/>
      <c r="B227" s="41"/>
      <c r="C227" s="41"/>
      <c r="D227" s="41"/>
      <c r="E227" s="41"/>
      <c r="F227" s="41"/>
      <c r="G227" s="41"/>
      <c r="H227" s="43"/>
      <c r="I227" s="41"/>
      <c r="J227" s="41"/>
      <c r="K227" s="41"/>
      <c r="L227" s="41"/>
      <c r="M227" s="41"/>
      <c r="N227" s="41"/>
      <c r="O227" s="41"/>
      <c r="P227" s="41"/>
      <c r="Q227" s="1" t="s">
        <v>895</v>
      </c>
      <c r="R227" s="1" t="s">
        <v>870</v>
      </c>
      <c r="S227" s="41"/>
      <c r="T227" s="45"/>
      <c r="U227" s="41"/>
      <c r="V227" s="41"/>
    </row>
    <row r="228" spans="1:22" ht="20.25" customHeight="1" thickBot="1" x14ac:dyDescent="0.3">
      <c r="A228" s="41"/>
      <c r="B228" s="41"/>
      <c r="C228" s="41"/>
      <c r="D228" s="41"/>
      <c r="E228" s="41"/>
      <c r="F228" s="41"/>
      <c r="G228" s="41"/>
      <c r="H228" s="43"/>
      <c r="I228" s="41"/>
      <c r="J228" s="41"/>
      <c r="K228" s="41"/>
      <c r="L228" s="41"/>
      <c r="M228" s="41"/>
      <c r="N228" s="41"/>
      <c r="O228" s="41"/>
      <c r="P228" s="41"/>
      <c r="Q228" s="1" t="s">
        <v>894</v>
      </c>
      <c r="R228" s="1" t="s">
        <v>184</v>
      </c>
      <c r="S228" s="41"/>
      <c r="T228" s="45"/>
      <c r="U228" s="41"/>
      <c r="V228" s="41"/>
    </row>
    <row r="229" spans="1:22" ht="20.25" customHeight="1" thickBot="1" x14ac:dyDescent="0.3">
      <c r="A229" s="41"/>
      <c r="B229" s="41"/>
      <c r="C229" s="41"/>
      <c r="D229" s="41"/>
      <c r="E229" s="41"/>
      <c r="F229" s="41"/>
      <c r="G229" s="41"/>
      <c r="H229" s="43"/>
      <c r="I229" s="41"/>
      <c r="J229" s="41"/>
      <c r="K229" s="41"/>
      <c r="L229" s="41"/>
      <c r="M229" s="41"/>
      <c r="N229" s="41"/>
      <c r="O229" s="41"/>
      <c r="P229" s="41"/>
      <c r="Q229" s="1" t="s">
        <v>882</v>
      </c>
      <c r="R229" s="1" t="s">
        <v>182</v>
      </c>
      <c r="S229" s="41"/>
      <c r="T229" s="45"/>
      <c r="U229" s="41"/>
      <c r="V229" s="41"/>
    </row>
    <row r="230" spans="1:22" ht="20.25" customHeight="1" thickBot="1" x14ac:dyDescent="0.3">
      <c r="A230" s="41"/>
      <c r="B230" s="41"/>
      <c r="C230" s="41"/>
      <c r="D230" s="41"/>
      <c r="E230" s="41"/>
      <c r="F230" s="41"/>
      <c r="G230" s="41"/>
      <c r="H230" s="43"/>
      <c r="I230" s="41"/>
      <c r="J230" s="41"/>
      <c r="K230" s="41"/>
      <c r="L230" s="41"/>
      <c r="M230" s="41"/>
      <c r="N230" s="41"/>
      <c r="O230" s="41"/>
      <c r="P230" s="41"/>
      <c r="Q230" s="1" t="s">
        <v>893</v>
      </c>
      <c r="R230" s="1" t="s">
        <v>807</v>
      </c>
      <c r="S230" s="41"/>
      <c r="T230" s="45"/>
      <c r="U230" s="41"/>
      <c r="V230" s="41"/>
    </row>
    <row r="231" spans="1:22" ht="20.25" customHeight="1" thickBot="1" x14ac:dyDescent="0.3">
      <c r="A231" s="41"/>
      <c r="B231" s="41"/>
      <c r="C231" s="41"/>
      <c r="D231" s="41"/>
      <c r="E231" s="41"/>
      <c r="F231" s="41"/>
      <c r="G231" s="41"/>
      <c r="H231" s="43"/>
      <c r="I231" s="41"/>
      <c r="J231" s="41"/>
      <c r="K231" s="41"/>
      <c r="L231" s="41"/>
      <c r="M231" s="42"/>
      <c r="N231" s="42"/>
      <c r="O231" s="42"/>
      <c r="P231" s="42"/>
      <c r="Q231" s="1" t="s">
        <v>880</v>
      </c>
      <c r="R231" s="1" t="s">
        <v>176</v>
      </c>
      <c r="S231" s="41"/>
      <c r="T231" s="45"/>
      <c r="U231" s="41"/>
      <c r="V231" s="41"/>
    </row>
    <row r="232" spans="1:22" ht="20.25" customHeight="1" thickBot="1" x14ac:dyDescent="0.3">
      <c r="A232" s="41"/>
      <c r="B232" s="41"/>
      <c r="C232" s="41"/>
      <c r="D232" s="41"/>
      <c r="E232" s="41"/>
      <c r="F232" s="41"/>
      <c r="G232" s="41"/>
      <c r="H232" s="43"/>
      <c r="I232" s="41"/>
      <c r="J232" s="41"/>
      <c r="K232" s="41"/>
      <c r="L232" s="41"/>
      <c r="M232" s="47" t="s">
        <v>892</v>
      </c>
      <c r="N232" s="47" t="s">
        <v>98</v>
      </c>
      <c r="O232" s="47" t="s">
        <v>886</v>
      </c>
      <c r="P232" s="47" t="s">
        <v>24</v>
      </c>
      <c r="Q232" s="1" t="s">
        <v>885</v>
      </c>
      <c r="R232" s="1" t="s">
        <v>190</v>
      </c>
      <c r="S232" s="41"/>
      <c r="T232" s="45"/>
      <c r="U232" s="41"/>
      <c r="V232" s="41"/>
    </row>
    <row r="233" spans="1:22" ht="20.25" customHeight="1" thickBot="1" x14ac:dyDescent="0.3">
      <c r="A233" s="41"/>
      <c r="B233" s="41"/>
      <c r="C233" s="41"/>
      <c r="D233" s="41"/>
      <c r="E233" s="41"/>
      <c r="F233" s="41"/>
      <c r="G233" s="41"/>
      <c r="H233" s="43"/>
      <c r="I233" s="41"/>
      <c r="J233" s="41"/>
      <c r="K233" s="41"/>
      <c r="L233" s="41"/>
      <c r="M233" s="41"/>
      <c r="N233" s="41"/>
      <c r="O233" s="41"/>
      <c r="P233" s="41"/>
      <c r="Q233" s="1" t="s">
        <v>891</v>
      </c>
      <c r="R233" s="1" t="s">
        <v>870</v>
      </c>
      <c r="S233" s="41"/>
      <c r="T233" s="45"/>
      <c r="U233" s="41"/>
      <c r="V233" s="41"/>
    </row>
    <row r="234" spans="1:22" ht="20.25" customHeight="1" thickBot="1" x14ac:dyDescent="0.3">
      <c r="A234" s="41"/>
      <c r="B234" s="41"/>
      <c r="C234" s="41"/>
      <c r="D234" s="41"/>
      <c r="E234" s="41"/>
      <c r="F234" s="41"/>
      <c r="G234" s="41"/>
      <c r="H234" s="43"/>
      <c r="I234" s="41"/>
      <c r="J234" s="41"/>
      <c r="K234" s="41"/>
      <c r="L234" s="41"/>
      <c r="M234" s="41"/>
      <c r="N234" s="41"/>
      <c r="O234" s="41"/>
      <c r="P234" s="41"/>
      <c r="Q234" s="1" t="s">
        <v>890</v>
      </c>
      <c r="R234" s="1" t="s">
        <v>184</v>
      </c>
      <c r="S234" s="41"/>
      <c r="T234" s="45"/>
      <c r="U234" s="41"/>
      <c r="V234" s="41"/>
    </row>
    <row r="235" spans="1:22" ht="20.25" customHeight="1" thickBot="1" x14ac:dyDescent="0.3">
      <c r="A235" s="41"/>
      <c r="B235" s="41"/>
      <c r="C235" s="41"/>
      <c r="D235" s="41"/>
      <c r="E235" s="41"/>
      <c r="F235" s="41"/>
      <c r="G235" s="41"/>
      <c r="H235" s="43"/>
      <c r="I235" s="41"/>
      <c r="J235" s="41"/>
      <c r="K235" s="41"/>
      <c r="L235" s="41"/>
      <c r="M235" s="41"/>
      <c r="N235" s="41"/>
      <c r="O235" s="41"/>
      <c r="P235" s="41"/>
      <c r="Q235" s="1" t="s">
        <v>882</v>
      </c>
      <c r="R235" s="1" t="s">
        <v>182</v>
      </c>
      <c r="S235" s="41"/>
      <c r="T235" s="45"/>
      <c r="U235" s="41"/>
      <c r="V235" s="41"/>
    </row>
    <row r="236" spans="1:22" ht="20.25" customHeight="1" thickBot="1" x14ac:dyDescent="0.3">
      <c r="A236" s="41"/>
      <c r="B236" s="41"/>
      <c r="C236" s="41"/>
      <c r="D236" s="41"/>
      <c r="E236" s="41"/>
      <c r="F236" s="41"/>
      <c r="G236" s="41"/>
      <c r="H236" s="43"/>
      <c r="I236" s="41"/>
      <c r="J236" s="41"/>
      <c r="K236" s="41"/>
      <c r="L236" s="41"/>
      <c r="M236" s="41"/>
      <c r="N236" s="41"/>
      <c r="O236" s="41"/>
      <c r="P236" s="41"/>
      <c r="Q236" s="1" t="s">
        <v>889</v>
      </c>
      <c r="R236" s="1" t="s">
        <v>762</v>
      </c>
      <c r="S236" s="41"/>
      <c r="T236" s="45"/>
      <c r="U236" s="41"/>
      <c r="V236" s="41"/>
    </row>
    <row r="237" spans="1:22" ht="20.25" customHeight="1" thickBot="1" x14ac:dyDescent="0.3">
      <c r="A237" s="41"/>
      <c r="B237" s="41"/>
      <c r="C237" s="41"/>
      <c r="D237" s="41"/>
      <c r="E237" s="41"/>
      <c r="F237" s="41"/>
      <c r="G237" s="41"/>
      <c r="H237" s="43"/>
      <c r="I237" s="41"/>
      <c r="J237" s="41"/>
      <c r="K237" s="41"/>
      <c r="L237" s="41"/>
      <c r="M237" s="41"/>
      <c r="N237" s="41"/>
      <c r="O237" s="41"/>
      <c r="P237" s="41"/>
      <c r="Q237" s="1" t="s">
        <v>888</v>
      </c>
      <c r="R237" s="1" t="s">
        <v>807</v>
      </c>
      <c r="S237" s="41"/>
      <c r="T237" s="45"/>
      <c r="U237" s="41"/>
      <c r="V237" s="41"/>
    </row>
    <row r="238" spans="1:22" ht="20.25" customHeight="1" thickBot="1" x14ac:dyDescent="0.3">
      <c r="A238" s="41"/>
      <c r="B238" s="41"/>
      <c r="C238" s="41"/>
      <c r="D238" s="41"/>
      <c r="E238" s="41"/>
      <c r="F238" s="41"/>
      <c r="G238" s="41"/>
      <c r="H238" s="43"/>
      <c r="I238" s="41"/>
      <c r="J238" s="41"/>
      <c r="K238" s="41"/>
      <c r="L238" s="41"/>
      <c r="M238" s="42"/>
      <c r="N238" s="42"/>
      <c r="O238" s="42"/>
      <c r="P238" s="42"/>
      <c r="Q238" s="1" t="s">
        <v>880</v>
      </c>
      <c r="R238" s="1" t="s">
        <v>176</v>
      </c>
      <c r="S238" s="41"/>
      <c r="T238" s="45"/>
      <c r="U238" s="41"/>
      <c r="V238" s="41"/>
    </row>
    <row r="239" spans="1:22" ht="20.25" customHeight="1" thickBot="1" x14ac:dyDescent="0.3">
      <c r="A239" s="41"/>
      <c r="B239" s="41"/>
      <c r="C239" s="41"/>
      <c r="D239" s="41"/>
      <c r="E239" s="41"/>
      <c r="F239" s="41"/>
      <c r="G239" s="41"/>
      <c r="H239" s="43"/>
      <c r="I239" s="41"/>
      <c r="J239" s="41"/>
      <c r="K239" s="41"/>
      <c r="L239" s="41"/>
      <c r="M239" s="47" t="s">
        <v>887</v>
      </c>
      <c r="N239" s="47" t="s">
        <v>98</v>
      </c>
      <c r="O239" s="47" t="s">
        <v>886</v>
      </c>
      <c r="P239" s="47" t="s">
        <v>24</v>
      </c>
      <c r="Q239" s="1" t="s">
        <v>885</v>
      </c>
      <c r="R239" s="1" t="s">
        <v>190</v>
      </c>
      <c r="S239" s="41"/>
      <c r="T239" s="45"/>
      <c r="U239" s="41"/>
      <c r="V239" s="41"/>
    </row>
    <row r="240" spans="1:22" ht="20.25" customHeight="1" thickBot="1" x14ac:dyDescent="0.3">
      <c r="A240" s="41"/>
      <c r="B240" s="41"/>
      <c r="C240" s="41"/>
      <c r="D240" s="41"/>
      <c r="E240" s="41"/>
      <c r="F240" s="41"/>
      <c r="G240" s="41"/>
      <c r="H240" s="43"/>
      <c r="I240" s="41"/>
      <c r="J240" s="41"/>
      <c r="K240" s="41"/>
      <c r="L240" s="41"/>
      <c r="M240" s="41"/>
      <c r="N240" s="41"/>
      <c r="O240" s="41"/>
      <c r="P240" s="41"/>
      <c r="Q240" s="1" t="s">
        <v>884</v>
      </c>
      <c r="R240" s="1" t="s">
        <v>870</v>
      </c>
      <c r="S240" s="41"/>
      <c r="T240" s="45"/>
      <c r="U240" s="41"/>
      <c r="V240" s="41"/>
    </row>
    <row r="241" spans="1:22" ht="20.25" customHeight="1" thickBot="1" x14ac:dyDescent="0.3">
      <c r="A241" s="41"/>
      <c r="B241" s="41"/>
      <c r="C241" s="41"/>
      <c r="D241" s="41"/>
      <c r="E241" s="41"/>
      <c r="F241" s="41"/>
      <c r="G241" s="41"/>
      <c r="H241" s="43"/>
      <c r="I241" s="41"/>
      <c r="J241" s="41"/>
      <c r="K241" s="41"/>
      <c r="L241" s="41"/>
      <c r="M241" s="41"/>
      <c r="N241" s="41"/>
      <c r="O241" s="41"/>
      <c r="P241" s="41"/>
      <c r="Q241" s="1" t="s">
        <v>883</v>
      </c>
      <c r="R241" s="1" t="s">
        <v>184</v>
      </c>
      <c r="S241" s="41"/>
      <c r="T241" s="45"/>
      <c r="U241" s="41"/>
      <c r="V241" s="41"/>
    </row>
    <row r="242" spans="1:22" ht="20.25" customHeight="1" thickBot="1" x14ac:dyDescent="0.3">
      <c r="A242" s="41"/>
      <c r="B242" s="41"/>
      <c r="C242" s="41"/>
      <c r="D242" s="41"/>
      <c r="E242" s="41"/>
      <c r="F242" s="41"/>
      <c r="G242" s="41"/>
      <c r="H242" s="43"/>
      <c r="I242" s="41"/>
      <c r="J242" s="41"/>
      <c r="K242" s="41"/>
      <c r="L242" s="41"/>
      <c r="M242" s="41"/>
      <c r="N242" s="41"/>
      <c r="O242" s="41"/>
      <c r="P242" s="41"/>
      <c r="Q242" s="1" t="s">
        <v>882</v>
      </c>
      <c r="R242" s="1" t="s">
        <v>182</v>
      </c>
      <c r="S242" s="41"/>
      <c r="T242" s="45"/>
      <c r="U242" s="41"/>
      <c r="V242" s="41"/>
    </row>
    <row r="243" spans="1:22" ht="20.25" customHeight="1" thickBot="1" x14ac:dyDescent="0.3">
      <c r="A243" s="41"/>
      <c r="B243" s="41"/>
      <c r="C243" s="41"/>
      <c r="D243" s="41"/>
      <c r="E243" s="41"/>
      <c r="F243" s="41"/>
      <c r="G243" s="41"/>
      <c r="H243" s="43"/>
      <c r="I243" s="41"/>
      <c r="J243" s="41"/>
      <c r="K243" s="41"/>
      <c r="L243" s="41"/>
      <c r="M243" s="41"/>
      <c r="N243" s="41"/>
      <c r="O243" s="41"/>
      <c r="P243" s="41"/>
      <c r="Q243" s="1" t="s">
        <v>881</v>
      </c>
      <c r="R243" s="1" t="s">
        <v>807</v>
      </c>
      <c r="S243" s="41"/>
      <c r="T243" s="45"/>
      <c r="U243" s="41"/>
      <c r="V243" s="41"/>
    </row>
    <row r="244" spans="1:22" ht="20.25" customHeight="1" thickBot="1" x14ac:dyDescent="0.3">
      <c r="A244" s="42"/>
      <c r="B244" s="42"/>
      <c r="C244" s="42"/>
      <c r="D244" s="42"/>
      <c r="E244" s="42"/>
      <c r="F244" s="42"/>
      <c r="G244" s="42"/>
      <c r="H244" s="44"/>
      <c r="I244" s="42"/>
      <c r="J244" s="42"/>
      <c r="K244" s="42"/>
      <c r="L244" s="42"/>
      <c r="M244" s="42"/>
      <c r="N244" s="42"/>
      <c r="O244" s="42"/>
      <c r="P244" s="42"/>
      <c r="Q244" s="1" t="s">
        <v>880</v>
      </c>
      <c r="R244" s="1" t="s">
        <v>176</v>
      </c>
      <c r="S244" s="42"/>
      <c r="T244" s="46"/>
      <c r="U244" s="42"/>
      <c r="V244" s="42"/>
    </row>
    <row r="245" spans="1:22" ht="20.25" customHeight="1" thickBot="1" x14ac:dyDescent="0.3">
      <c r="A245" s="47" t="s">
        <v>208</v>
      </c>
      <c r="B245" s="47">
        <v>584</v>
      </c>
      <c r="C245" s="47" t="s">
        <v>96</v>
      </c>
      <c r="D245" s="47" t="s">
        <v>857</v>
      </c>
      <c r="E245" s="47" t="s">
        <v>879</v>
      </c>
      <c r="F245" s="47" t="s">
        <v>4</v>
      </c>
      <c r="G245" s="47"/>
      <c r="H245" s="48" t="s">
        <v>878</v>
      </c>
      <c r="I245" s="47" t="s">
        <v>280</v>
      </c>
      <c r="J245" s="47" t="s">
        <v>202</v>
      </c>
      <c r="K245" s="47"/>
      <c r="L245" s="47">
        <v>0</v>
      </c>
      <c r="M245" s="47" t="s">
        <v>877</v>
      </c>
      <c r="N245" s="47" t="s">
        <v>857</v>
      </c>
      <c r="O245" s="47" t="s">
        <v>0</v>
      </c>
      <c r="P245" s="47" t="s">
        <v>24</v>
      </c>
      <c r="Q245" s="1" t="s">
        <v>876</v>
      </c>
      <c r="R245" s="1" t="s">
        <v>852</v>
      </c>
      <c r="S245" s="47" t="s">
        <v>0</v>
      </c>
      <c r="T245" s="49">
        <v>0.5</v>
      </c>
      <c r="U245" s="47">
        <v>157</v>
      </c>
      <c r="V245" s="47"/>
    </row>
    <row r="246" spans="1:22" ht="20.25" customHeight="1" thickBot="1" x14ac:dyDescent="0.3">
      <c r="A246" s="41"/>
      <c r="B246" s="41"/>
      <c r="C246" s="41"/>
      <c r="D246" s="41"/>
      <c r="E246" s="41"/>
      <c r="F246" s="41"/>
      <c r="G246" s="41"/>
      <c r="H246" s="43"/>
      <c r="I246" s="41"/>
      <c r="J246" s="41"/>
      <c r="K246" s="41"/>
      <c r="L246" s="41"/>
      <c r="M246" s="41"/>
      <c r="N246" s="41"/>
      <c r="O246" s="41"/>
      <c r="P246" s="41"/>
      <c r="Q246" s="1" t="s">
        <v>875</v>
      </c>
      <c r="R246" s="1" t="s">
        <v>873</v>
      </c>
      <c r="S246" s="41"/>
      <c r="T246" s="45"/>
      <c r="U246" s="41"/>
      <c r="V246" s="41"/>
    </row>
    <row r="247" spans="1:22" ht="20.25" customHeight="1" thickBot="1" x14ac:dyDescent="0.3">
      <c r="A247" s="41"/>
      <c r="B247" s="41"/>
      <c r="C247" s="41"/>
      <c r="D247" s="41"/>
      <c r="E247" s="41"/>
      <c r="F247" s="41"/>
      <c r="G247" s="41"/>
      <c r="H247" s="43"/>
      <c r="I247" s="41"/>
      <c r="J247" s="41"/>
      <c r="K247" s="41"/>
      <c r="L247" s="41"/>
      <c r="M247" s="41"/>
      <c r="N247" s="41"/>
      <c r="O247" s="41"/>
      <c r="P247" s="41"/>
      <c r="Q247" s="1" t="s">
        <v>874</v>
      </c>
      <c r="R247" s="1" t="s">
        <v>873</v>
      </c>
      <c r="S247" s="41"/>
      <c r="T247" s="45"/>
      <c r="U247" s="41"/>
      <c r="V247" s="41"/>
    </row>
    <row r="248" spans="1:22" ht="20.25" customHeight="1" thickBot="1" x14ac:dyDescent="0.3">
      <c r="A248" s="41"/>
      <c r="B248" s="41"/>
      <c r="C248" s="41"/>
      <c r="D248" s="41"/>
      <c r="E248" s="41"/>
      <c r="F248" s="41"/>
      <c r="G248" s="41"/>
      <c r="H248" s="43"/>
      <c r="I248" s="41"/>
      <c r="J248" s="41"/>
      <c r="K248" s="41"/>
      <c r="L248" s="41"/>
      <c r="M248" s="41"/>
      <c r="N248" s="41"/>
      <c r="O248" s="41"/>
      <c r="P248" s="41"/>
      <c r="Q248" s="1" t="s">
        <v>872</v>
      </c>
      <c r="R248" s="1" t="s">
        <v>870</v>
      </c>
      <c r="S248" s="41"/>
      <c r="T248" s="45"/>
      <c r="U248" s="41"/>
      <c r="V248" s="41"/>
    </row>
    <row r="249" spans="1:22" ht="20.25" customHeight="1" thickBot="1" x14ac:dyDescent="0.3">
      <c r="A249" s="41"/>
      <c r="B249" s="41"/>
      <c r="C249" s="41"/>
      <c r="D249" s="41"/>
      <c r="E249" s="41"/>
      <c r="F249" s="41"/>
      <c r="G249" s="41"/>
      <c r="H249" s="43"/>
      <c r="I249" s="41"/>
      <c r="J249" s="41"/>
      <c r="K249" s="41"/>
      <c r="L249" s="41"/>
      <c r="M249" s="41"/>
      <c r="N249" s="41"/>
      <c r="O249" s="41"/>
      <c r="P249" s="41"/>
      <c r="Q249" s="1" t="s">
        <v>871</v>
      </c>
      <c r="R249" s="1" t="s">
        <v>870</v>
      </c>
      <c r="S249" s="41"/>
      <c r="T249" s="45"/>
      <c r="U249" s="41"/>
      <c r="V249" s="41"/>
    </row>
    <row r="250" spans="1:22" ht="20.25" customHeight="1" thickBot="1" x14ac:dyDescent="0.3">
      <c r="A250" s="41"/>
      <c r="B250" s="41"/>
      <c r="C250" s="41"/>
      <c r="D250" s="41"/>
      <c r="E250" s="41"/>
      <c r="F250" s="41"/>
      <c r="G250" s="41"/>
      <c r="H250" s="43"/>
      <c r="I250" s="41"/>
      <c r="J250" s="41"/>
      <c r="K250" s="41"/>
      <c r="L250" s="41"/>
      <c r="M250" s="41"/>
      <c r="N250" s="41"/>
      <c r="O250" s="41"/>
      <c r="P250" s="41"/>
      <c r="Q250" s="1" t="s">
        <v>869</v>
      </c>
      <c r="R250" s="1" t="s">
        <v>868</v>
      </c>
      <c r="S250" s="41"/>
      <c r="T250" s="45"/>
      <c r="U250" s="41"/>
      <c r="V250" s="41"/>
    </row>
    <row r="251" spans="1:22" ht="20.25" customHeight="1" thickBot="1" x14ac:dyDescent="0.3">
      <c r="A251" s="41"/>
      <c r="B251" s="41"/>
      <c r="C251" s="41"/>
      <c r="D251" s="41"/>
      <c r="E251" s="41"/>
      <c r="F251" s="41"/>
      <c r="G251" s="41"/>
      <c r="H251" s="43"/>
      <c r="I251" s="41"/>
      <c r="J251" s="41"/>
      <c r="K251" s="41"/>
      <c r="L251" s="41"/>
      <c r="M251" s="41"/>
      <c r="N251" s="41"/>
      <c r="O251" s="41"/>
      <c r="P251" s="41"/>
      <c r="Q251" s="1" t="s">
        <v>867</v>
      </c>
      <c r="R251" s="1" t="s">
        <v>767</v>
      </c>
      <c r="S251" s="41"/>
      <c r="T251" s="45"/>
      <c r="U251" s="41"/>
      <c r="V251" s="41"/>
    </row>
    <row r="252" spans="1:22" ht="20.25" customHeight="1" thickBot="1" x14ac:dyDescent="0.3">
      <c r="A252" s="41"/>
      <c r="B252" s="41"/>
      <c r="C252" s="41"/>
      <c r="D252" s="41"/>
      <c r="E252" s="41"/>
      <c r="F252" s="41"/>
      <c r="G252" s="41"/>
      <c r="H252" s="43"/>
      <c r="I252" s="41"/>
      <c r="J252" s="41"/>
      <c r="K252" s="41"/>
      <c r="L252" s="41"/>
      <c r="M252" s="41"/>
      <c r="N252" s="41"/>
      <c r="O252" s="41"/>
      <c r="P252" s="41"/>
      <c r="Q252" s="1" t="s">
        <v>866</v>
      </c>
      <c r="R252" s="1" t="s">
        <v>762</v>
      </c>
      <c r="S252" s="41"/>
      <c r="T252" s="45"/>
      <c r="U252" s="41"/>
      <c r="V252" s="41"/>
    </row>
    <row r="253" spans="1:22" ht="20.25" customHeight="1" thickBot="1" x14ac:dyDescent="0.3">
      <c r="A253" s="41"/>
      <c r="B253" s="41"/>
      <c r="C253" s="41"/>
      <c r="D253" s="41"/>
      <c r="E253" s="41"/>
      <c r="F253" s="41"/>
      <c r="G253" s="41"/>
      <c r="H253" s="43"/>
      <c r="I253" s="41"/>
      <c r="J253" s="41"/>
      <c r="K253" s="41"/>
      <c r="L253" s="41"/>
      <c r="M253" s="41"/>
      <c r="N253" s="41"/>
      <c r="O253" s="41"/>
      <c r="P253" s="41"/>
      <c r="Q253" s="1" t="s">
        <v>865</v>
      </c>
      <c r="R253" s="1" t="s">
        <v>180</v>
      </c>
      <c r="S253" s="41"/>
      <c r="T253" s="45"/>
      <c r="U253" s="41"/>
      <c r="V253" s="41"/>
    </row>
    <row r="254" spans="1:22" ht="20.25" customHeight="1" thickBot="1" x14ac:dyDescent="0.3">
      <c r="A254" s="41"/>
      <c r="B254" s="41"/>
      <c r="C254" s="41"/>
      <c r="D254" s="41"/>
      <c r="E254" s="41"/>
      <c r="F254" s="41"/>
      <c r="G254" s="41"/>
      <c r="H254" s="43"/>
      <c r="I254" s="41"/>
      <c r="J254" s="41"/>
      <c r="K254" s="41"/>
      <c r="L254" s="41"/>
      <c r="M254" s="41"/>
      <c r="N254" s="41"/>
      <c r="O254" s="41"/>
      <c r="P254" s="41"/>
      <c r="Q254" s="1" t="s">
        <v>864</v>
      </c>
      <c r="R254" s="1" t="s">
        <v>670</v>
      </c>
      <c r="S254" s="41"/>
      <c r="T254" s="45"/>
      <c r="U254" s="41"/>
      <c r="V254" s="41"/>
    </row>
    <row r="255" spans="1:22" ht="20.25" customHeight="1" thickBot="1" x14ac:dyDescent="0.3">
      <c r="A255" s="41"/>
      <c r="B255" s="41"/>
      <c r="C255" s="41"/>
      <c r="D255" s="41"/>
      <c r="E255" s="41"/>
      <c r="F255" s="41"/>
      <c r="G255" s="41"/>
      <c r="H255" s="43"/>
      <c r="I255" s="41"/>
      <c r="J255" s="41"/>
      <c r="K255" s="41"/>
      <c r="L255" s="41"/>
      <c r="M255" s="41"/>
      <c r="N255" s="41"/>
      <c r="O255" s="41"/>
      <c r="P255" s="41"/>
      <c r="Q255" s="1" t="s">
        <v>863</v>
      </c>
      <c r="R255" s="1" t="s">
        <v>176</v>
      </c>
      <c r="S255" s="41"/>
      <c r="T255" s="45"/>
      <c r="U255" s="41"/>
      <c r="V255" s="41"/>
    </row>
    <row r="256" spans="1:22" ht="20.25" customHeight="1" thickBot="1" x14ac:dyDescent="0.3">
      <c r="A256" s="41"/>
      <c r="B256" s="41"/>
      <c r="C256" s="41"/>
      <c r="D256" s="41"/>
      <c r="E256" s="41"/>
      <c r="F256" s="41"/>
      <c r="G256" s="41"/>
      <c r="H256" s="43"/>
      <c r="I256" s="41"/>
      <c r="J256" s="41"/>
      <c r="K256" s="41"/>
      <c r="L256" s="41"/>
      <c r="M256" s="41"/>
      <c r="N256" s="41"/>
      <c r="O256" s="41"/>
      <c r="P256" s="41"/>
      <c r="Q256" s="1" t="s">
        <v>862</v>
      </c>
      <c r="R256" s="1" t="s">
        <v>861</v>
      </c>
      <c r="S256" s="41"/>
      <c r="T256" s="45"/>
      <c r="U256" s="41"/>
      <c r="V256" s="41"/>
    </row>
    <row r="257" spans="1:22" ht="20.25" customHeight="1" thickBot="1" x14ac:dyDescent="0.3">
      <c r="A257" s="41"/>
      <c r="B257" s="41"/>
      <c r="C257" s="41"/>
      <c r="D257" s="41"/>
      <c r="E257" s="41"/>
      <c r="F257" s="41"/>
      <c r="G257" s="41"/>
      <c r="H257" s="43"/>
      <c r="I257" s="41"/>
      <c r="J257" s="41"/>
      <c r="K257" s="41"/>
      <c r="L257" s="41"/>
      <c r="M257" s="41"/>
      <c r="N257" s="41"/>
      <c r="O257" s="41"/>
      <c r="P257" s="41"/>
      <c r="Q257" s="1" t="s">
        <v>860</v>
      </c>
      <c r="R257" s="1" t="s">
        <v>657</v>
      </c>
      <c r="S257" s="41"/>
      <c r="T257" s="45"/>
      <c r="U257" s="41"/>
      <c r="V257" s="41"/>
    </row>
    <row r="258" spans="1:22" ht="20.25" customHeight="1" thickBot="1" x14ac:dyDescent="0.3">
      <c r="A258" s="41"/>
      <c r="B258" s="41"/>
      <c r="C258" s="41"/>
      <c r="D258" s="41"/>
      <c r="E258" s="41"/>
      <c r="F258" s="41"/>
      <c r="G258" s="41"/>
      <c r="H258" s="43"/>
      <c r="I258" s="41"/>
      <c r="J258" s="41"/>
      <c r="K258" s="41"/>
      <c r="L258" s="41"/>
      <c r="M258" s="42"/>
      <c r="N258" s="42"/>
      <c r="O258" s="42"/>
      <c r="P258" s="42"/>
      <c r="Q258" s="1" t="s">
        <v>859</v>
      </c>
      <c r="R258" s="1" t="s">
        <v>13</v>
      </c>
      <c r="S258" s="41"/>
      <c r="T258" s="45"/>
      <c r="U258" s="41"/>
      <c r="V258" s="41"/>
    </row>
    <row r="259" spans="1:22" ht="20.25" customHeight="1" thickBot="1" x14ac:dyDescent="0.3">
      <c r="A259" s="41"/>
      <c r="B259" s="41"/>
      <c r="C259" s="41"/>
      <c r="D259" s="41"/>
      <c r="E259" s="41"/>
      <c r="F259" s="41"/>
      <c r="G259" s="41"/>
      <c r="H259" s="43"/>
      <c r="I259" s="41"/>
      <c r="J259" s="41"/>
      <c r="K259" s="41"/>
      <c r="L259" s="41"/>
      <c r="M259" s="47" t="s">
        <v>858</v>
      </c>
      <c r="N259" s="47" t="s">
        <v>857</v>
      </c>
      <c r="O259" s="47" t="s">
        <v>856</v>
      </c>
      <c r="P259" s="47" t="s">
        <v>39</v>
      </c>
      <c r="Q259" s="1" t="s">
        <v>855</v>
      </c>
      <c r="R259" s="1" t="s">
        <v>854</v>
      </c>
      <c r="S259" s="41"/>
      <c r="T259" s="45"/>
      <c r="U259" s="41"/>
      <c r="V259" s="41"/>
    </row>
    <row r="260" spans="1:22" ht="20.25" customHeight="1" thickBot="1" x14ac:dyDescent="0.3">
      <c r="A260" s="42"/>
      <c r="B260" s="42"/>
      <c r="C260" s="42"/>
      <c r="D260" s="42"/>
      <c r="E260" s="42"/>
      <c r="F260" s="42"/>
      <c r="G260" s="42"/>
      <c r="H260" s="44"/>
      <c r="I260" s="42"/>
      <c r="J260" s="42"/>
      <c r="K260" s="42"/>
      <c r="L260" s="42"/>
      <c r="M260" s="42"/>
      <c r="N260" s="42"/>
      <c r="O260" s="42"/>
      <c r="P260" s="42"/>
      <c r="Q260" s="1" t="s">
        <v>853</v>
      </c>
      <c r="R260" s="1" t="s">
        <v>852</v>
      </c>
      <c r="S260" s="42"/>
      <c r="T260" s="46"/>
      <c r="U260" s="42"/>
      <c r="V260" s="42"/>
    </row>
    <row r="261" spans="1:22" ht="20.25" customHeight="1" thickBot="1" x14ac:dyDescent="0.3">
      <c r="A261" s="47" t="s">
        <v>208</v>
      </c>
      <c r="B261" s="47">
        <v>631</v>
      </c>
      <c r="C261" s="47" t="s">
        <v>96</v>
      </c>
      <c r="D261" s="47" t="s">
        <v>6</v>
      </c>
      <c r="E261" s="47" t="s">
        <v>837</v>
      </c>
      <c r="F261" s="47" t="s">
        <v>4</v>
      </c>
      <c r="G261" s="47"/>
      <c r="H261" s="48" t="s">
        <v>851</v>
      </c>
      <c r="I261" s="47" t="s">
        <v>93</v>
      </c>
      <c r="J261" s="47" t="s">
        <v>202</v>
      </c>
      <c r="K261" s="47"/>
      <c r="L261" s="47">
        <v>0</v>
      </c>
      <c r="M261" s="47" t="s">
        <v>850</v>
      </c>
      <c r="N261" s="47" t="s">
        <v>6</v>
      </c>
      <c r="O261" s="47" t="s">
        <v>844</v>
      </c>
      <c r="P261" s="47" t="s">
        <v>24</v>
      </c>
      <c r="Q261" s="1" t="s">
        <v>849</v>
      </c>
      <c r="R261" s="1" t="s">
        <v>762</v>
      </c>
      <c r="S261" s="47" t="s">
        <v>844</v>
      </c>
      <c r="T261" s="49">
        <v>0</v>
      </c>
      <c r="U261" s="47">
        <v>34</v>
      </c>
      <c r="V261" s="47"/>
    </row>
    <row r="262" spans="1:22" ht="20.25" customHeight="1" thickBot="1" x14ac:dyDescent="0.3">
      <c r="A262" s="41"/>
      <c r="B262" s="41"/>
      <c r="C262" s="41"/>
      <c r="D262" s="41"/>
      <c r="E262" s="41"/>
      <c r="F262" s="41"/>
      <c r="G262" s="41"/>
      <c r="H262" s="43"/>
      <c r="I262" s="41"/>
      <c r="J262" s="41"/>
      <c r="K262" s="41"/>
      <c r="L262" s="41"/>
      <c r="M262" s="41"/>
      <c r="N262" s="41"/>
      <c r="O262" s="41"/>
      <c r="P262" s="41"/>
      <c r="Q262" s="1" t="s">
        <v>848</v>
      </c>
      <c r="R262" s="1" t="s">
        <v>180</v>
      </c>
      <c r="S262" s="41"/>
      <c r="T262" s="45"/>
      <c r="U262" s="41"/>
      <c r="V262" s="41"/>
    </row>
    <row r="263" spans="1:22" ht="20.25" customHeight="1" thickBot="1" x14ac:dyDescent="0.3">
      <c r="A263" s="41"/>
      <c r="B263" s="41"/>
      <c r="C263" s="41"/>
      <c r="D263" s="41"/>
      <c r="E263" s="41"/>
      <c r="F263" s="41"/>
      <c r="G263" s="41"/>
      <c r="H263" s="43"/>
      <c r="I263" s="41"/>
      <c r="J263" s="41"/>
      <c r="K263" s="41"/>
      <c r="L263" s="41"/>
      <c r="M263" s="41"/>
      <c r="N263" s="41"/>
      <c r="O263" s="41"/>
      <c r="P263" s="41"/>
      <c r="Q263" s="1" t="s">
        <v>843</v>
      </c>
      <c r="R263" s="1" t="s">
        <v>176</v>
      </c>
      <c r="S263" s="41"/>
      <c r="T263" s="45"/>
      <c r="U263" s="41"/>
      <c r="V263" s="41"/>
    </row>
    <row r="264" spans="1:22" ht="20.25" customHeight="1" thickBot="1" x14ac:dyDescent="0.3">
      <c r="A264" s="41"/>
      <c r="B264" s="41"/>
      <c r="C264" s="41"/>
      <c r="D264" s="41"/>
      <c r="E264" s="41"/>
      <c r="F264" s="41"/>
      <c r="G264" s="41"/>
      <c r="H264" s="43"/>
      <c r="I264" s="41"/>
      <c r="J264" s="41"/>
      <c r="K264" s="41"/>
      <c r="L264" s="41"/>
      <c r="M264" s="41"/>
      <c r="N264" s="41"/>
      <c r="O264" s="41"/>
      <c r="P264" s="41"/>
      <c r="Q264" s="1" t="s">
        <v>847</v>
      </c>
      <c r="R264" s="1" t="s">
        <v>841</v>
      </c>
      <c r="S264" s="41"/>
      <c r="T264" s="45"/>
      <c r="U264" s="41"/>
      <c r="V264" s="41"/>
    </row>
    <row r="265" spans="1:22" ht="20.25" customHeight="1" thickBot="1" x14ac:dyDescent="0.3">
      <c r="A265" s="41"/>
      <c r="B265" s="41"/>
      <c r="C265" s="41"/>
      <c r="D265" s="41"/>
      <c r="E265" s="41"/>
      <c r="F265" s="41"/>
      <c r="G265" s="41"/>
      <c r="H265" s="43"/>
      <c r="I265" s="41"/>
      <c r="J265" s="41"/>
      <c r="K265" s="41"/>
      <c r="L265" s="41"/>
      <c r="M265" s="41"/>
      <c r="N265" s="41"/>
      <c r="O265" s="41"/>
      <c r="P265" s="41"/>
      <c r="Q265" s="1" t="s">
        <v>840</v>
      </c>
      <c r="R265" s="1" t="s">
        <v>272</v>
      </c>
      <c r="S265" s="41"/>
      <c r="T265" s="45"/>
      <c r="U265" s="41"/>
      <c r="V265" s="41"/>
    </row>
    <row r="266" spans="1:22" ht="20.25" customHeight="1" thickBot="1" x14ac:dyDescent="0.3">
      <c r="A266" s="41"/>
      <c r="B266" s="41"/>
      <c r="C266" s="41"/>
      <c r="D266" s="41"/>
      <c r="E266" s="41"/>
      <c r="F266" s="41"/>
      <c r="G266" s="41"/>
      <c r="H266" s="43"/>
      <c r="I266" s="41"/>
      <c r="J266" s="41"/>
      <c r="K266" s="41"/>
      <c r="L266" s="41"/>
      <c r="M266" s="41"/>
      <c r="N266" s="41"/>
      <c r="O266" s="41"/>
      <c r="P266" s="41"/>
      <c r="Q266" s="1" t="s">
        <v>846</v>
      </c>
      <c r="R266" s="1" t="s">
        <v>272</v>
      </c>
      <c r="S266" s="41"/>
      <c r="T266" s="45"/>
      <c r="U266" s="41"/>
      <c r="V266" s="41"/>
    </row>
    <row r="267" spans="1:22" ht="20.25" customHeight="1" thickBot="1" x14ac:dyDescent="0.3">
      <c r="A267" s="41"/>
      <c r="B267" s="41"/>
      <c r="C267" s="41"/>
      <c r="D267" s="41"/>
      <c r="E267" s="41"/>
      <c r="F267" s="41"/>
      <c r="G267" s="41"/>
      <c r="H267" s="43"/>
      <c r="I267" s="41"/>
      <c r="J267" s="41"/>
      <c r="K267" s="41"/>
      <c r="L267" s="41"/>
      <c r="M267" s="42"/>
      <c r="N267" s="42"/>
      <c r="O267" s="42"/>
      <c r="P267" s="42"/>
      <c r="Q267" s="1" t="s">
        <v>838</v>
      </c>
      <c r="R267" s="1" t="s">
        <v>270</v>
      </c>
      <c r="S267" s="41"/>
      <c r="T267" s="45"/>
      <c r="U267" s="41"/>
      <c r="V267" s="41"/>
    </row>
    <row r="268" spans="1:22" ht="20.25" customHeight="1" thickBot="1" x14ac:dyDescent="0.3">
      <c r="A268" s="41"/>
      <c r="B268" s="41"/>
      <c r="C268" s="41"/>
      <c r="D268" s="41"/>
      <c r="E268" s="41"/>
      <c r="F268" s="41"/>
      <c r="G268" s="41"/>
      <c r="H268" s="43"/>
      <c r="I268" s="41"/>
      <c r="J268" s="41"/>
      <c r="K268" s="41"/>
      <c r="L268" s="41"/>
      <c r="M268" s="47" t="s">
        <v>845</v>
      </c>
      <c r="N268" s="47" t="s">
        <v>6</v>
      </c>
      <c r="O268" s="47" t="s">
        <v>844</v>
      </c>
      <c r="P268" s="47" t="s">
        <v>24</v>
      </c>
      <c r="Q268" s="1" t="s">
        <v>842</v>
      </c>
      <c r="R268" s="1" t="s">
        <v>180</v>
      </c>
      <c r="S268" s="41"/>
      <c r="T268" s="45"/>
      <c r="U268" s="41"/>
      <c r="V268" s="41"/>
    </row>
    <row r="269" spans="1:22" ht="20.25" customHeight="1" thickBot="1" x14ac:dyDescent="0.3">
      <c r="A269" s="41"/>
      <c r="B269" s="41"/>
      <c r="C269" s="41"/>
      <c r="D269" s="41"/>
      <c r="E269" s="41"/>
      <c r="F269" s="41"/>
      <c r="G269" s="41"/>
      <c r="H269" s="43"/>
      <c r="I269" s="41"/>
      <c r="J269" s="41"/>
      <c r="K269" s="41"/>
      <c r="L269" s="41"/>
      <c r="M269" s="41"/>
      <c r="N269" s="41"/>
      <c r="O269" s="41"/>
      <c r="P269" s="41"/>
      <c r="Q269" s="1" t="s">
        <v>843</v>
      </c>
      <c r="R269" s="1" t="s">
        <v>176</v>
      </c>
      <c r="S269" s="41"/>
      <c r="T269" s="45"/>
      <c r="U269" s="41"/>
      <c r="V269" s="41"/>
    </row>
    <row r="270" spans="1:22" ht="20.25" customHeight="1" thickBot="1" x14ac:dyDescent="0.3">
      <c r="A270" s="41"/>
      <c r="B270" s="41"/>
      <c r="C270" s="41"/>
      <c r="D270" s="41"/>
      <c r="E270" s="41"/>
      <c r="F270" s="41"/>
      <c r="G270" s="41"/>
      <c r="H270" s="43"/>
      <c r="I270" s="41"/>
      <c r="J270" s="41"/>
      <c r="K270" s="41"/>
      <c r="L270" s="41"/>
      <c r="M270" s="41"/>
      <c r="N270" s="41"/>
      <c r="O270" s="41"/>
      <c r="P270" s="41"/>
      <c r="Q270" s="1" t="s">
        <v>842</v>
      </c>
      <c r="R270" s="1" t="s">
        <v>841</v>
      </c>
      <c r="S270" s="41"/>
      <c r="T270" s="45"/>
      <c r="U270" s="41"/>
      <c r="V270" s="41"/>
    </row>
    <row r="271" spans="1:22" ht="20.25" customHeight="1" thickBot="1" x14ac:dyDescent="0.3">
      <c r="A271" s="41"/>
      <c r="B271" s="41"/>
      <c r="C271" s="41"/>
      <c r="D271" s="41"/>
      <c r="E271" s="41"/>
      <c r="F271" s="41"/>
      <c r="G271" s="41"/>
      <c r="H271" s="43"/>
      <c r="I271" s="41"/>
      <c r="J271" s="41"/>
      <c r="K271" s="41"/>
      <c r="L271" s="41"/>
      <c r="M271" s="41"/>
      <c r="N271" s="41"/>
      <c r="O271" s="41"/>
      <c r="P271" s="41"/>
      <c r="Q271" s="1" t="s">
        <v>840</v>
      </c>
      <c r="R271" s="1" t="s">
        <v>272</v>
      </c>
      <c r="S271" s="41"/>
      <c r="T271" s="45"/>
      <c r="U271" s="41"/>
      <c r="V271" s="41"/>
    </row>
    <row r="272" spans="1:22" ht="20.25" customHeight="1" thickBot="1" x14ac:dyDescent="0.3">
      <c r="A272" s="41"/>
      <c r="B272" s="41"/>
      <c r="C272" s="41"/>
      <c r="D272" s="41"/>
      <c r="E272" s="41"/>
      <c r="F272" s="41"/>
      <c r="G272" s="41"/>
      <c r="H272" s="43"/>
      <c r="I272" s="41"/>
      <c r="J272" s="41"/>
      <c r="K272" s="41"/>
      <c r="L272" s="41"/>
      <c r="M272" s="41"/>
      <c r="N272" s="41"/>
      <c r="O272" s="41"/>
      <c r="P272" s="41"/>
      <c r="Q272" s="1" t="s">
        <v>839</v>
      </c>
      <c r="R272" s="1" t="s">
        <v>272</v>
      </c>
      <c r="S272" s="41"/>
      <c r="T272" s="45"/>
      <c r="U272" s="41"/>
      <c r="V272" s="41"/>
    </row>
    <row r="273" spans="1:22" ht="20.25" customHeight="1" thickBot="1" x14ac:dyDescent="0.3">
      <c r="A273" s="42"/>
      <c r="B273" s="42"/>
      <c r="C273" s="42"/>
      <c r="D273" s="42"/>
      <c r="E273" s="42"/>
      <c r="F273" s="42"/>
      <c r="G273" s="42"/>
      <c r="H273" s="44"/>
      <c r="I273" s="42"/>
      <c r="J273" s="42"/>
      <c r="K273" s="42"/>
      <c r="L273" s="42"/>
      <c r="M273" s="42"/>
      <c r="N273" s="42"/>
      <c r="O273" s="42"/>
      <c r="P273" s="42"/>
      <c r="Q273" s="1" t="s">
        <v>838</v>
      </c>
      <c r="R273" s="1" t="s">
        <v>270</v>
      </c>
      <c r="S273" s="42"/>
      <c r="T273" s="46"/>
      <c r="U273" s="42"/>
      <c r="V273" s="42"/>
    </row>
    <row r="274" spans="1:22" ht="20.25" customHeight="1" thickBot="1" x14ac:dyDescent="0.3">
      <c r="A274" s="47" t="s">
        <v>208</v>
      </c>
      <c r="B274" s="47">
        <v>639</v>
      </c>
      <c r="C274" s="47" t="s">
        <v>96</v>
      </c>
      <c r="D274" s="47" t="s">
        <v>831</v>
      </c>
      <c r="E274" s="47" t="s">
        <v>837</v>
      </c>
      <c r="F274" s="47" t="s">
        <v>4</v>
      </c>
      <c r="G274" s="47"/>
      <c r="H274" s="48" t="s">
        <v>836</v>
      </c>
      <c r="I274" s="47" t="s">
        <v>835</v>
      </c>
      <c r="J274" s="47" t="s">
        <v>202</v>
      </c>
      <c r="K274" s="47"/>
      <c r="L274" s="47">
        <v>0</v>
      </c>
      <c r="M274" s="47" t="s">
        <v>834</v>
      </c>
      <c r="N274" s="47" t="s">
        <v>831</v>
      </c>
      <c r="O274" s="47" t="s">
        <v>17</v>
      </c>
      <c r="P274" s="47" t="s">
        <v>24</v>
      </c>
      <c r="Q274" s="1" t="s">
        <v>833</v>
      </c>
      <c r="R274" s="1" t="s">
        <v>784</v>
      </c>
      <c r="S274" s="47" t="s">
        <v>17</v>
      </c>
      <c r="T274" s="49">
        <v>0</v>
      </c>
      <c r="U274" s="47">
        <v>126</v>
      </c>
      <c r="V274" s="47"/>
    </row>
    <row r="275" spans="1:22" ht="20.25" customHeight="1" thickBot="1" x14ac:dyDescent="0.3">
      <c r="A275" s="41"/>
      <c r="B275" s="41"/>
      <c r="C275" s="41"/>
      <c r="D275" s="41"/>
      <c r="E275" s="41"/>
      <c r="F275" s="41"/>
      <c r="G275" s="41"/>
      <c r="H275" s="43"/>
      <c r="I275" s="41"/>
      <c r="J275" s="41"/>
      <c r="K275" s="41"/>
      <c r="L275" s="41"/>
      <c r="M275" s="41"/>
      <c r="N275" s="41"/>
      <c r="O275" s="41"/>
      <c r="P275" s="41"/>
      <c r="Q275" s="1" t="s">
        <v>829</v>
      </c>
      <c r="R275" s="1" t="s">
        <v>782</v>
      </c>
      <c r="S275" s="41"/>
      <c r="T275" s="45"/>
      <c r="U275" s="41"/>
      <c r="V275" s="41"/>
    </row>
    <row r="276" spans="1:22" ht="20.25" customHeight="1" thickBot="1" x14ac:dyDescent="0.3">
      <c r="A276" s="41"/>
      <c r="B276" s="41"/>
      <c r="C276" s="41"/>
      <c r="D276" s="41"/>
      <c r="E276" s="41"/>
      <c r="F276" s="41"/>
      <c r="G276" s="41"/>
      <c r="H276" s="43"/>
      <c r="I276" s="41"/>
      <c r="J276" s="41"/>
      <c r="K276" s="41"/>
      <c r="L276" s="41"/>
      <c r="M276" s="41"/>
      <c r="N276" s="41"/>
      <c r="O276" s="41"/>
      <c r="P276" s="41"/>
      <c r="Q276" s="1" t="s">
        <v>828</v>
      </c>
      <c r="R276" s="1" t="s">
        <v>827</v>
      </c>
      <c r="S276" s="41"/>
      <c r="T276" s="45"/>
      <c r="U276" s="41"/>
      <c r="V276" s="41"/>
    </row>
    <row r="277" spans="1:22" ht="20.25" customHeight="1" thickBot="1" x14ac:dyDescent="0.3">
      <c r="A277" s="41"/>
      <c r="B277" s="41"/>
      <c r="C277" s="41"/>
      <c r="D277" s="41"/>
      <c r="E277" s="41"/>
      <c r="F277" s="41"/>
      <c r="G277" s="41"/>
      <c r="H277" s="43"/>
      <c r="I277" s="41"/>
      <c r="J277" s="41"/>
      <c r="K277" s="41"/>
      <c r="L277" s="41"/>
      <c r="M277" s="41"/>
      <c r="N277" s="41"/>
      <c r="O277" s="41"/>
      <c r="P277" s="41"/>
      <c r="Q277" s="1" t="s">
        <v>826</v>
      </c>
      <c r="R277" s="1" t="s">
        <v>176</v>
      </c>
      <c r="S277" s="41"/>
      <c r="T277" s="45"/>
      <c r="U277" s="41"/>
      <c r="V277" s="41"/>
    </row>
    <row r="278" spans="1:22" ht="20.25" customHeight="1" thickBot="1" x14ac:dyDescent="0.3">
      <c r="A278" s="41"/>
      <c r="B278" s="41"/>
      <c r="C278" s="41"/>
      <c r="D278" s="41"/>
      <c r="E278" s="41"/>
      <c r="F278" s="41"/>
      <c r="G278" s="41"/>
      <c r="H278" s="43"/>
      <c r="I278" s="41"/>
      <c r="J278" s="41"/>
      <c r="K278" s="41"/>
      <c r="L278" s="41"/>
      <c r="M278" s="41"/>
      <c r="N278" s="41"/>
      <c r="O278" s="41"/>
      <c r="P278" s="41"/>
      <c r="Q278" s="1" t="s">
        <v>825</v>
      </c>
      <c r="R278" s="1" t="s">
        <v>824</v>
      </c>
      <c r="S278" s="41"/>
      <c r="T278" s="45"/>
      <c r="U278" s="41"/>
      <c r="V278" s="41"/>
    </row>
    <row r="279" spans="1:22" ht="20.25" customHeight="1" thickBot="1" x14ac:dyDescent="0.3">
      <c r="A279" s="41"/>
      <c r="B279" s="41"/>
      <c r="C279" s="41"/>
      <c r="D279" s="41"/>
      <c r="E279" s="41"/>
      <c r="F279" s="41"/>
      <c r="G279" s="41"/>
      <c r="H279" s="43"/>
      <c r="I279" s="41"/>
      <c r="J279" s="41"/>
      <c r="K279" s="41"/>
      <c r="L279" s="41"/>
      <c r="M279" s="41"/>
      <c r="N279" s="41"/>
      <c r="O279" s="41"/>
      <c r="P279" s="41"/>
      <c r="Q279" s="1" t="s">
        <v>823</v>
      </c>
      <c r="R279" s="1" t="s">
        <v>822</v>
      </c>
      <c r="S279" s="41"/>
      <c r="T279" s="45"/>
      <c r="U279" s="41"/>
      <c r="V279" s="41"/>
    </row>
    <row r="280" spans="1:22" ht="20.25" customHeight="1" thickBot="1" x14ac:dyDescent="0.3">
      <c r="A280" s="41"/>
      <c r="B280" s="41"/>
      <c r="C280" s="41"/>
      <c r="D280" s="41"/>
      <c r="E280" s="41"/>
      <c r="F280" s="41"/>
      <c r="G280" s="41"/>
      <c r="H280" s="43"/>
      <c r="I280" s="41"/>
      <c r="J280" s="41"/>
      <c r="K280" s="41"/>
      <c r="L280" s="41"/>
      <c r="M280" s="41"/>
      <c r="N280" s="41"/>
      <c r="O280" s="41"/>
      <c r="P280" s="41"/>
      <c r="Q280" s="1" t="s">
        <v>821</v>
      </c>
      <c r="R280" s="1" t="s">
        <v>771</v>
      </c>
      <c r="S280" s="41"/>
      <c r="T280" s="45"/>
      <c r="U280" s="41"/>
      <c r="V280" s="41"/>
    </row>
    <row r="281" spans="1:22" ht="20.25" customHeight="1" thickBot="1" x14ac:dyDescent="0.3">
      <c r="A281" s="41"/>
      <c r="B281" s="41"/>
      <c r="C281" s="41"/>
      <c r="D281" s="41"/>
      <c r="E281" s="41"/>
      <c r="F281" s="41"/>
      <c r="G281" s="41"/>
      <c r="H281" s="43"/>
      <c r="I281" s="41"/>
      <c r="J281" s="41"/>
      <c r="K281" s="41"/>
      <c r="L281" s="41"/>
      <c r="M281" s="42"/>
      <c r="N281" s="42"/>
      <c r="O281" s="42"/>
      <c r="P281" s="42"/>
      <c r="Q281" s="1" t="s">
        <v>820</v>
      </c>
      <c r="R281" s="1" t="s">
        <v>819</v>
      </c>
      <c r="S281" s="41"/>
      <c r="T281" s="45"/>
      <c r="U281" s="41"/>
      <c r="V281" s="41"/>
    </row>
    <row r="282" spans="1:22" ht="20.25" customHeight="1" thickBot="1" x14ac:dyDescent="0.3">
      <c r="A282" s="41"/>
      <c r="B282" s="41"/>
      <c r="C282" s="41"/>
      <c r="D282" s="41"/>
      <c r="E282" s="41"/>
      <c r="F282" s="41"/>
      <c r="G282" s="41"/>
      <c r="H282" s="43"/>
      <c r="I282" s="41"/>
      <c r="J282" s="41"/>
      <c r="K282" s="41"/>
      <c r="L282" s="41"/>
      <c r="M282" s="47" t="s">
        <v>832</v>
      </c>
      <c r="N282" s="47" t="s">
        <v>831</v>
      </c>
      <c r="O282" s="47" t="s">
        <v>17</v>
      </c>
      <c r="P282" s="47" t="s">
        <v>24</v>
      </c>
      <c r="Q282" s="1" t="s">
        <v>830</v>
      </c>
      <c r="R282" s="1" t="s">
        <v>784</v>
      </c>
      <c r="S282" s="41"/>
      <c r="T282" s="45"/>
      <c r="U282" s="41"/>
      <c r="V282" s="41"/>
    </row>
    <row r="283" spans="1:22" ht="20.25" customHeight="1" thickBot="1" x14ac:dyDescent="0.3">
      <c r="A283" s="41"/>
      <c r="B283" s="41"/>
      <c r="C283" s="41"/>
      <c r="D283" s="41"/>
      <c r="E283" s="41"/>
      <c r="F283" s="41"/>
      <c r="G283" s="41"/>
      <c r="H283" s="43"/>
      <c r="I283" s="41"/>
      <c r="J283" s="41"/>
      <c r="K283" s="41"/>
      <c r="L283" s="41"/>
      <c r="M283" s="41"/>
      <c r="N283" s="41"/>
      <c r="O283" s="41"/>
      <c r="P283" s="41"/>
      <c r="Q283" s="1" t="s">
        <v>829</v>
      </c>
      <c r="R283" s="1" t="s">
        <v>782</v>
      </c>
      <c r="S283" s="41"/>
      <c r="T283" s="45"/>
      <c r="U283" s="41"/>
      <c r="V283" s="41"/>
    </row>
    <row r="284" spans="1:22" ht="20.25" customHeight="1" thickBot="1" x14ac:dyDescent="0.3">
      <c r="A284" s="41"/>
      <c r="B284" s="41"/>
      <c r="C284" s="41"/>
      <c r="D284" s="41"/>
      <c r="E284" s="41"/>
      <c r="F284" s="41"/>
      <c r="G284" s="41"/>
      <c r="H284" s="43"/>
      <c r="I284" s="41"/>
      <c r="J284" s="41"/>
      <c r="K284" s="41"/>
      <c r="L284" s="41"/>
      <c r="M284" s="41"/>
      <c r="N284" s="41"/>
      <c r="O284" s="41"/>
      <c r="P284" s="41"/>
      <c r="Q284" s="1" t="s">
        <v>828</v>
      </c>
      <c r="R284" s="1" t="s">
        <v>827</v>
      </c>
      <c r="S284" s="41"/>
      <c r="T284" s="45"/>
      <c r="U284" s="41"/>
      <c r="V284" s="41"/>
    </row>
    <row r="285" spans="1:22" ht="20.25" customHeight="1" thickBot="1" x14ac:dyDescent="0.3">
      <c r="A285" s="41"/>
      <c r="B285" s="41"/>
      <c r="C285" s="41"/>
      <c r="D285" s="41"/>
      <c r="E285" s="41"/>
      <c r="F285" s="41"/>
      <c r="G285" s="41"/>
      <c r="H285" s="43"/>
      <c r="I285" s="41"/>
      <c r="J285" s="41"/>
      <c r="K285" s="41"/>
      <c r="L285" s="41"/>
      <c r="M285" s="41"/>
      <c r="N285" s="41"/>
      <c r="O285" s="41"/>
      <c r="P285" s="41"/>
      <c r="Q285" s="1" t="s">
        <v>826</v>
      </c>
      <c r="R285" s="1" t="s">
        <v>176</v>
      </c>
      <c r="S285" s="41"/>
      <c r="T285" s="45"/>
      <c r="U285" s="41"/>
      <c r="V285" s="41"/>
    </row>
    <row r="286" spans="1:22" ht="20.25" customHeight="1" thickBot="1" x14ac:dyDescent="0.3">
      <c r="A286" s="41"/>
      <c r="B286" s="41"/>
      <c r="C286" s="41"/>
      <c r="D286" s="41"/>
      <c r="E286" s="41"/>
      <c r="F286" s="41"/>
      <c r="G286" s="41"/>
      <c r="H286" s="43"/>
      <c r="I286" s="41"/>
      <c r="J286" s="41"/>
      <c r="K286" s="41"/>
      <c r="L286" s="41"/>
      <c r="M286" s="41"/>
      <c r="N286" s="41"/>
      <c r="O286" s="41"/>
      <c r="P286" s="41"/>
      <c r="Q286" s="1" t="s">
        <v>825</v>
      </c>
      <c r="R286" s="1" t="s">
        <v>824</v>
      </c>
      <c r="S286" s="41"/>
      <c r="T286" s="45"/>
      <c r="U286" s="41"/>
      <c r="V286" s="41"/>
    </row>
    <row r="287" spans="1:22" ht="20.25" customHeight="1" thickBot="1" x14ac:dyDescent="0.3">
      <c r="A287" s="41"/>
      <c r="B287" s="41"/>
      <c r="C287" s="41"/>
      <c r="D287" s="41"/>
      <c r="E287" s="41"/>
      <c r="F287" s="41"/>
      <c r="G287" s="41"/>
      <c r="H287" s="43"/>
      <c r="I287" s="41"/>
      <c r="J287" s="41"/>
      <c r="K287" s="41"/>
      <c r="L287" s="41"/>
      <c r="M287" s="41"/>
      <c r="N287" s="41"/>
      <c r="O287" s="41"/>
      <c r="P287" s="41"/>
      <c r="Q287" s="1" t="s">
        <v>823</v>
      </c>
      <c r="R287" s="1" t="s">
        <v>822</v>
      </c>
      <c r="S287" s="41"/>
      <c r="T287" s="45"/>
      <c r="U287" s="41"/>
      <c r="V287" s="41"/>
    </row>
    <row r="288" spans="1:22" ht="20.25" customHeight="1" thickBot="1" x14ac:dyDescent="0.3">
      <c r="A288" s="41"/>
      <c r="B288" s="41"/>
      <c r="C288" s="41"/>
      <c r="D288" s="41"/>
      <c r="E288" s="41"/>
      <c r="F288" s="41"/>
      <c r="G288" s="41"/>
      <c r="H288" s="43"/>
      <c r="I288" s="41"/>
      <c r="J288" s="41"/>
      <c r="K288" s="41"/>
      <c r="L288" s="41"/>
      <c r="M288" s="41"/>
      <c r="N288" s="41"/>
      <c r="O288" s="41"/>
      <c r="P288" s="41"/>
      <c r="Q288" s="1" t="s">
        <v>821</v>
      </c>
      <c r="R288" s="1" t="s">
        <v>771</v>
      </c>
      <c r="S288" s="41"/>
      <c r="T288" s="45"/>
      <c r="U288" s="41"/>
      <c r="V288" s="41"/>
    </row>
    <row r="289" spans="1:22" ht="20.25" customHeight="1" thickBot="1" x14ac:dyDescent="0.3">
      <c r="A289" s="42"/>
      <c r="B289" s="42"/>
      <c r="C289" s="42"/>
      <c r="D289" s="42"/>
      <c r="E289" s="42"/>
      <c r="F289" s="42"/>
      <c r="G289" s="42"/>
      <c r="H289" s="44"/>
      <c r="I289" s="42"/>
      <c r="J289" s="42"/>
      <c r="K289" s="42"/>
      <c r="L289" s="42"/>
      <c r="M289" s="42"/>
      <c r="N289" s="42"/>
      <c r="O289" s="42"/>
      <c r="P289" s="42"/>
      <c r="Q289" s="1" t="s">
        <v>820</v>
      </c>
      <c r="R289" s="1" t="s">
        <v>819</v>
      </c>
      <c r="S289" s="42"/>
      <c r="T289" s="46"/>
      <c r="U289" s="42"/>
      <c r="V289" s="42"/>
    </row>
    <row r="290" spans="1:22" ht="20.25" customHeight="1" thickBot="1" x14ac:dyDescent="0.3">
      <c r="A290" s="47" t="s">
        <v>208</v>
      </c>
      <c r="B290" s="47">
        <v>649</v>
      </c>
      <c r="C290" s="47" t="s">
        <v>96</v>
      </c>
      <c r="D290" s="47" t="s">
        <v>98</v>
      </c>
      <c r="E290" s="47" t="s">
        <v>182</v>
      </c>
      <c r="F290" s="47" t="s">
        <v>95</v>
      </c>
      <c r="G290" s="47"/>
      <c r="H290" s="48" t="s">
        <v>818</v>
      </c>
      <c r="I290" s="47" t="s">
        <v>109</v>
      </c>
      <c r="J290" s="47" t="s">
        <v>202</v>
      </c>
      <c r="K290" s="47"/>
      <c r="L290" s="47">
        <v>0</v>
      </c>
      <c r="M290" s="47" t="s">
        <v>817</v>
      </c>
      <c r="N290" s="47" t="s">
        <v>98</v>
      </c>
      <c r="O290" s="47" t="s">
        <v>786</v>
      </c>
      <c r="P290" s="47" t="s">
        <v>24</v>
      </c>
      <c r="Q290" s="1" t="s">
        <v>816</v>
      </c>
      <c r="R290" s="1" t="s">
        <v>762</v>
      </c>
      <c r="S290" s="47" t="s">
        <v>815</v>
      </c>
      <c r="T290" s="49">
        <v>0.5</v>
      </c>
      <c r="U290" s="47">
        <v>-483</v>
      </c>
      <c r="V290" s="47"/>
    </row>
    <row r="291" spans="1:22" ht="20.25" customHeight="1" thickBot="1" x14ac:dyDescent="0.3">
      <c r="A291" s="41"/>
      <c r="B291" s="41"/>
      <c r="C291" s="41"/>
      <c r="D291" s="41"/>
      <c r="E291" s="41"/>
      <c r="F291" s="41"/>
      <c r="G291" s="41"/>
      <c r="H291" s="43"/>
      <c r="I291" s="41"/>
      <c r="J291" s="41"/>
      <c r="K291" s="41"/>
      <c r="L291" s="41"/>
      <c r="M291" s="41"/>
      <c r="N291" s="41"/>
      <c r="O291" s="41"/>
      <c r="P291" s="41"/>
      <c r="Q291" s="1" t="s">
        <v>814</v>
      </c>
      <c r="R291" s="1" t="s">
        <v>797</v>
      </c>
      <c r="S291" s="41"/>
      <c r="T291" s="45"/>
      <c r="U291" s="41"/>
      <c r="V291" s="41"/>
    </row>
    <row r="292" spans="1:22" ht="20.25" customHeight="1" thickBot="1" x14ac:dyDescent="0.3">
      <c r="A292" s="41"/>
      <c r="B292" s="41"/>
      <c r="C292" s="41"/>
      <c r="D292" s="41"/>
      <c r="E292" s="41"/>
      <c r="F292" s="41"/>
      <c r="G292" s="41"/>
      <c r="H292" s="43"/>
      <c r="I292" s="41"/>
      <c r="J292" s="41"/>
      <c r="K292" s="41"/>
      <c r="L292" s="41"/>
      <c r="M292" s="41"/>
      <c r="N292" s="41"/>
      <c r="O292" s="41"/>
      <c r="P292" s="41"/>
      <c r="Q292" s="1" t="s">
        <v>813</v>
      </c>
      <c r="R292" s="1" t="s">
        <v>178</v>
      </c>
      <c r="S292" s="41"/>
      <c r="T292" s="45"/>
      <c r="U292" s="41"/>
      <c r="V292" s="41"/>
    </row>
    <row r="293" spans="1:22" ht="20.25" customHeight="1" thickBot="1" x14ac:dyDescent="0.3">
      <c r="A293" s="41"/>
      <c r="B293" s="41"/>
      <c r="C293" s="41"/>
      <c r="D293" s="41"/>
      <c r="E293" s="41"/>
      <c r="F293" s="41"/>
      <c r="G293" s="41"/>
      <c r="H293" s="43"/>
      <c r="I293" s="41"/>
      <c r="J293" s="41"/>
      <c r="K293" s="41"/>
      <c r="L293" s="41"/>
      <c r="M293" s="41"/>
      <c r="N293" s="41"/>
      <c r="O293" s="41"/>
      <c r="P293" s="41"/>
      <c r="Q293" s="1" t="s">
        <v>812</v>
      </c>
      <c r="R293" s="1" t="s">
        <v>176</v>
      </c>
      <c r="S293" s="41"/>
      <c r="T293" s="45"/>
      <c r="U293" s="41"/>
      <c r="V293" s="41"/>
    </row>
    <row r="294" spans="1:22" ht="20.25" customHeight="1" thickBot="1" x14ac:dyDescent="0.3">
      <c r="A294" s="41"/>
      <c r="B294" s="41"/>
      <c r="C294" s="41"/>
      <c r="D294" s="41"/>
      <c r="E294" s="41"/>
      <c r="F294" s="41"/>
      <c r="G294" s="41"/>
      <c r="H294" s="43"/>
      <c r="I294" s="41"/>
      <c r="J294" s="41"/>
      <c r="K294" s="41"/>
      <c r="L294" s="41"/>
      <c r="M294" s="42"/>
      <c r="N294" s="42"/>
      <c r="O294" s="42"/>
      <c r="P294" s="42"/>
      <c r="Q294" s="1" t="s">
        <v>811</v>
      </c>
      <c r="R294" s="1" t="s">
        <v>295</v>
      </c>
      <c r="S294" s="41"/>
      <c r="T294" s="45"/>
      <c r="U294" s="41"/>
      <c r="V294" s="41"/>
    </row>
    <row r="295" spans="1:22" ht="20.25" customHeight="1" thickBot="1" x14ac:dyDescent="0.3">
      <c r="A295" s="41"/>
      <c r="B295" s="41"/>
      <c r="C295" s="41"/>
      <c r="D295" s="41"/>
      <c r="E295" s="41"/>
      <c r="F295" s="41"/>
      <c r="G295" s="41"/>
      <c r="H295" s="43"/>
      <c r="I295" s="41"/>
      <c r="J295" s="41"/>
      <c r="K295" s="41"/>
      <c r="L295" s="41"/>
      <c r="M295" s="47" t="s">
        <v>810</v>
      </c>
      <c r="N295" s="47" t="s">
        <v>98</v>
      </c>
      <c r="O295" s="47" t="s">
        <v>786</v>
      </c>
      <c r="P295" s="47" t="s">
        <v>39</v>
      </c>
      <c r="Q295" s="1" t="s">
        <v>809</v>
      </c>
      <c r="R295" s="1" t="s">
        <v>762</v>
      </c>
      <c r="S295" s="41"/>
      <c r="T295" s="45"/>
      <c r="U295" s="41"/>
      <c r="V295" s="41"/>
    </row>
    <row r="296" spans="1:22" ht="20.25" customHeight="1" thickBot="1" x14ac:dyDescent="0.3">
      <c r="A296" s="41"/>
      <c r="B296" s="41"/>
      <c r="C296" s="41"/>
      <c r="D296" s="41"/>
      <c r="E296" s="41"/>
      <c r="F296" s="41"/>
      <c r="G296" s="41"/>
      <c r="H296" s="43"/>
      <c r="I296" s="41"/>
      <c r="J296" s="41"/>
      <c r="K296" s="41"/>
      <c r="L296" s="41"/>
      <c r="M296" s="41"/>
      <c r="N296" s="41"/>
      <c r="O296" s="41"/>
      <c r="P296" s="41"/>
      <c r="Q296" s="1" t="s">
        <v>808</v>
      </c>
      <c r="R296" s="1" t="s">
        <v>807</v>
      </c>
      <c r="S296" s="41"/>
      <c r="T296" s="45"/>
      <c r="U296" s="41"/>
      <c r="V296" s="41"/>
    </row>
    <row r="297" spans="1:22" ht="20.25" customHeight="1" thickBot="1" x14ac:dyDescent="0.3">
      <c r="A297" s="41"/>
      <c r="B297" s="41"/>
      <c r="C297" s="41"/>
      <c r="D297" s="41"/>
      <c r="E297" s="41"/>
      <c r="F297" s="41"/>
      <c r="G297" s="41"/>
      <c r="H297" s="43"/>
      <c r="I297" s="41"/>
      <c r="J297" s="41"/>
      <c r="K297" s="41"/>
      <c r="L297" s="41"/>
      <c r="M297" s="41"/>
      <c r="N297" s="41"/>
      <c r="O297" s="41"/>
      <c r="P297" s="41"/>
      <c r="Q297" s="1" t="s">
        <v>806</v>
      </c>
      <c r="R297" s="1" t="s">
        <v>178</v>
      </c>
      <c r="S297" s="41"/>
      <c r="T297" s="45"/>
      <c r="U297" s="41"/>
      <c r="V297" s="41"/>
    </row>
    <row r="298" spans="1:22" ht="20.25" customHeight="1" thickBot="1" x14ac:dyDescent="0.3">
      <c r="A298" s="41"/>
      <c r="B298" s="41"/>
      <c r="C298" s="41"/>
      <c r="D298" s="41"/>
      <c r="E298" s="41"/>
      <c r="F298" s="41"/>
      <c r="G298" s="41"/>
      <c r="H298" s="43"/>
      <c r="I298" s="41"/>
      <c r="J298" s="41"/>
      <c r="K298" s="41"/>
      <c r="L298" s="41"/>
      <c r="M298" s="41"/>
      <c r="N298" s="41"/>
      <c r="O298" s="41"/>
      <c r="P298" s="41"/>
      <c r="Q298" s="1" t="s">
        <v>805</v>
      </c>
      <c r="R298" s="1" t="s">
        <v>650</v>
      </c>
      <c r="S298" s="41"/>
      <c r="T298" s="45"/>
      <c r="U298" s="41"/>
      <c r="V298" s="41"/>
    </row>
    <row r="299" spans="1:22" ht="20.25" customHeight="1" thickBot="1" x14ac:dyDescent="0.3">
      <c r="A299" s="42"/>
      <c r="B299" s="42"/>
      <c r="C299" s="42"/>
      <c r="D299" s="42"/>
      <c r="E299" s="42"/>
      <c r="F299" s="42"/>
      <c r="G299" s="42"/>
      <c r="H299" s="44"/>
      <c r="I299" s="42"/>
      <c r="J299" s="42"/>
      <c r="K299" s="42"/>
      <c r="L299" s="42"/>
      <c r="M299" s="42"/>
      <c r="N299" s="42"/>
      <c r="O299" s="42"/>
      <c r="P299" s="42"/>
      <c r="Q299" s="1" t="s">
        <v>804</v>
      </c>
      <c r="R299" s="1" t="s">
        <v>176</v>
      </c>
      <c r="S299" s="42"/>
      <c r="T299" s="46"/>
      <c r="U299" s="42"/>
      <c r="V299" s="42"/>
    </row>
    <row r="300" spans="1:22" ht="20.25" customHeight="1" thickBot="1" x14ac:dyDescent="0.3">
      <c r="A300" s="47" t="s">
        <v>208</v>
      </c>
      <c r="B300" s="47">
        <v>653</v>
      </c>
      <c r="C300" s="47" t="s">
        <v>96</v>
      </c>
      <c r="D300" s="47" t="s">
        <v>98</v>
      </c>
      <c r="E300" s="47" t="s">
        <v>767</v>
      </c>
      <c r="F300" s="47" t="s">
        <v>95</v>
      </c>
      <c r="G300" s="47"/>
      <c r="H300" s="48" t="s">
        <v>803</v>
      </c>
      <c r="I300" s="47" t="s">
        <v>109</v>
      </c>
      <c r="J300" s="47" t="s">
        <v>202</v>
      </c>
      <c r="K300" s="47"/>
      <c r="L300" s="47">
        <v>0</v>
      </c>
      <c r="M300" s="47" t="s">
        <v>802</v>
      </c>
      <c r="N300" s="47" t="s">
        <v>98</v>
      </c>
      <c r="O300" s="47" t="s">
        <v>786</v>
      </c>
      <c r="P300" s="47" t="s">
        <v>39</v>
      </c>
      <c r="Q300" s="1" t="s">
        <v>801</v>
      </c>
      <c r="R300" s="1" t="s">
        <v>762</v>
      </c>
      <c r="S300" s="47" t="s">
        <v>761</v>
      </c>
      <c r="T300" s="49">
        <v>0.5</v>
      </c>
      <c r="U300" s="47">
        <v>-360</v>
      </c>
      <c r="V300" s="47"/>
    </row>
    <row r="301" spans="1:22" ht="20.25" customHeight="1" thickBot="1" x14ac:dyDescent="0.3">
      <c r="A301" s="41"/>
      <c r="B301" s="41"/>
      <c r="C301" s="41"/>
      <c r="D301" s="41"/>
      <c r="E301" s="41"/>
      <c r="F301" s="41"/>
      <c r="G301" s="41"/>
      <c r="H301" s="43"/>
      <c r="I301" s="41"/>
      <c r="J301" s="41"/>
      <c r="K301" s="41"/>
      <c r="L301" s="41"/>
      <c r="M301" s="42"/>
      <c r="N301" s="42"/>
      <c r="O301" s="42"/>
      <c r="P301" s="42"/>
      <c r="Q301" s="1" t="s">
        <v>800</v>
      </c>
      <c r="R301" s="1" t="s">
        <v>797</v>
      </c>
      <c r="S301" s="41"/>
      <c r="T301" s="45"/>
      <c r="U301" s="41"/>
      <c r="V301" s="41"/>
    </row>
    <row r="302" spans="1:22" ht="20.25" customHeight="1" thickBot="1" x14ac:dyDescent="0.3">
      <c r="A302" s="41"/>
      <c r="B302" s="41"/>
      <c r="C302" s="41"/>
      <c r="D302" s="41"/>
      <c r="E302" s="41"/>
      <c r="F302" s="41"/>
      <c r="G302" s="41"/>
      <c r="H302" s="43"/>
      <c r="I302" s="41"/>
      <c r="J302" s="41"/>
      <c r="K302" s="41"/>
      <c r="L302" s="41"/>
      <c r="M302" s="47" t="s">
        <v>799</v>
      </c>
      <c r="N302" s="47" t="s">
        <v>98</v>
      </c>
      <c r="O302" s="47" t="s">
        <v>786</v>
      </c>
      <c r="P302" s="47" t="s">
        <v>24</v>
      </c>
      <c r="Q302" s="1" t="s">
        <v>798</v>
      </c>
      <c r="R302" s="1" t="s">
        <v>797</v>
      </c>
      <c r="S302" s="41"/>
      <c r="T302" s="45"/>
      <c r="U302" s="41"/>
      <c r="V302" s="41"/>
    </row>
    <row r="303" spans="1:22" ht="20.25" customHeight="1" thickBot="1" x14ac:dyDescent="0.3">
      <c r="A303" s="41"/>
      <c r="B303" s="41"/>
      <c r="C303" s="41"/>
      <c r="D303" s="41"/>
      <c r="E303" s="41"/>
      <c r="F303" s="41"/>
      <c r="G303" s="41"/>
      <c r="H303" s="43"/>
      <c r="I303" s="41"/>
      <c r="J303" s="41"/>
      <c r="K303" s="41"/>
      <c r="L303" s="41"/>
      <c r="M303" s="41"/>
      <c r="N303" s="41"/>
      <c r="O303" s="41"/>
      <c r="P303" s="41"/>
      <c r="Q303" s="1" t="s">
        <v>796</v>
      </c>
      <c r="R303" s="1" t="s">
        <v>650</v>
      </c>
      <c r="S303" s="41"/>
      <c r="T303" s="45"/>
      <c r="U303" s="41"/>
      <c r="V303" s="41"/>
    </row>
    <row r="304" spans="1:22" ht="20.25" customHeight="1" thickBot="1" x14ac:dyDescent="0.3">
      <c r="A304" s="42"/>
      <c r="B304" s="42"/>
      <c r="C304" s="42"/>
      <c r="D304" s="42"/>
      <c r="E304" s="42"/>
      <c r="F304" s="42"/>
      <c r="G304" s="42"/>
      <c r="H304" s="44"/>
      <c r="I304" s="42"/>
      <c r="J304" s="42"/>
      <c r="K304" s="42"/>
      <c r="L304" s="42"/>
      <c r="M304" s="42"/>
      <c r="N304" s="42"/>
      <c r="O304" s="42"/>
      <c r="P304" s="42"/>
      <c r="Q304" s="1" t="s">
        <v>795</v>
      </c>
      <c r="R304" s="1" t="s">
        <v>176</v>
      </c>
      <c r="S304" s="42"/>
      <c r="T304" s="46"/>
      <c r="U304" s="42"/>
      <c r="V304" s="42"/>
    </row>
    <row r="305" spans="1:22" ht="20.25" customHeight="1" thickBot="1" x14ac:dyDescent="0.3">
      <c r="A305" s="47" t="s">
        <v>208</v>
      </c>
      <c r="B305" s="47">
        <v>654</v>
      </c>
      <c r="C305" s="47" t="s">
        <v>96</v>
      </c>
      <c r="D305" s="47" t="s">
        <v>788</v>
      </c>
      <c r="E305" s="47" t="s">
        <v>767</v>
      </c>
      <c r="F305" s="47" t="s">
        <v>95</v>
      </c>
      <c r="G305" s="47"/>
      <c r="H305" s="48" t="s">
        <v>794</v>
      </c>
      <c r="I305" s="47" t="s">
        <v>793</v>
      </c>
      <c r="J305" s="47" t="s">
        <v>202</v>
      </c>
      <c r="K305" s="47"/>
      <c r="L305" s="47">
        <v>0</v>
      </c>
      <c r="M305" s="47" t="s">
        <v>792</v>
      </c>
      <c r="N305" s="47" t="s">
        <v>788</v>
      </c>
      <c r="O305" s="47" t="s">
        <v>786</v>
      </c>
      <c r="P305" s="47" t="s">
        <v>39</v>
      </c>
      <c r="Q305" s="1" t="s">
        <v>791</v>
      </c>
      <c r="R305" s="1" t="s">
        <v>786</v>
      </c>
      <c r="S305" s="47" t="s">
        <v>761</v>
      </c>
      <c r="T305" s="49">
        <v>0.5</v>
      </c>
      <c r="U305" s="47">
        <v>-360</v>
      </c>
      <c r="V305" s="47"/>
    </row>
    <row r="306" spans="1:22" ht="20.25" customHeight="1" thickBot="1" x14ac:dyDescent="0.3">
      <c r="A306" s="41"/>
      <c r="B306" s="41"/>
      <c r="C306" s="41"/>
      <c r="D306" s="41"/>
      <c r="E306" s="41"/>
      <c r="F306" s="41"/>
      <c r="G306" s="41"/>
      <c r="H306" s="43"/>
      <c r="I306" s="41"/>
      <c r="J306" s="41"/>
      <c r="K306" s="41"/>
      <c r="L306" s="41"/>
      <c r="M306" s="42"/>
      <c r="N306" s="42"/>
      <c r="O306" s="42"/>
      <c r="P306" s="42"/>
      <c r="Q306" s="1" t="s">
        <v>790</v>
      </c>
      <c r="R306" s="1" t="s">
        <v>784</v>
      </c>
      <c r="S306" s="41"/>
      <c r="T306" s="45"/>
      <c r="U306" s="41"/>
      <c r="V306" s="41"/>
    </row>
    <row r="307" spans="1:22" ht="20.25" customHeight="1" thickBot="1" x14ac:dyDescent="0.3">
      <c r="A307" s="41"/>
      <c r="B307" s="41"/>
      <c r="C307" s="41"/>
      <c r="D307" s="41"/>
      <c r="E307" s="41"/>
      <c r="F307" s="41"/>
      <c r="G307" s="41"/>
      <c r="H307" s="43"/>
      <c r="I307" s="41"/>
      <c r="J307" s="41"/>
      <c r="K307" s="41"/>
      <c r="L307" s="41"/>
      <c r="M307" s="47" t="s">
        <v>789</v>
      </c>
      <c r="N307" s="47" t="s">
        <v>788</v>
      </c>
      <c r="O307" s="47" t="s">
        <v>786</v>
      </c>
      <c r="P307" s="47" t="s">
        <v>24</v>
      </c>
      <c r="Q307" s="1" t="s">
        <v>787</v>
      </c>
      <c r="R307" s="1" t="s">
        <v>786</v>
      </c>
      <c r="S307" s="41"/>
      <c r="T307" s="45"/>
      <c r="U307" s="41"/>
      <c r="V307" s="41"/>
    </row>
    <row r="308" spans="1:22" ht="20.25" customHeight="1" thickBot="1" x14ac:dyDescent="0.3">
      <c r="A308" s="41"/>
      <c r="B308" s="41"/>
      <c r="C308" s="41"/>
      <c r="D308" s="41"/>
      <c r="E308" s="41"/>
      <c r="F308" s="41"/>
      <c r="G308" s="41"/>
      <c r="H308" s="43"/>
      <c r="I308" s="41"/>
      <c r="J308" s="41"/>
      <c r="K308" s="41"/>
      <c r="L308" s="41"/>
      <c r="M308" s="41"/>
      <c r="N308" s="41"/>
      <c r="O308" s="41"/>
      <c r="P308" s="41"/>
      <c r="Q308" s="1" t="s">
        <v>785</v>
      </c>
      <c r="R308" s="1" t="s">
        <v>784</v>
      </c>
      <c r="S308" s="41"/>
      <c r="T308" s="45"/>
      <c r="U308" s="41"/>
      <c r="V308" s="41"/>
    </row>
    <row r="309" spans="1:22" ht="20.25" customHeight="1" thickBot="1" x14ac:dyDescent="0.3">
      <c r="A309" s="41"/>
      <c r="B309" s="41"/>
      <c r="C309" s="41"/>
      <c r="D309" s="41"/>
      <c r="E309" s="41"/>
      <c r="F309" s="41"/>
      <c r="G309" s="41"/>
      <c r="H309" s="43"/>
      <c r="I309" s="41"/>
      <c r="J309" s="41"/>
      <c r="K309" s="41"/>
      <c r="L309" s="41"/>
      <c r="M309" s="41"/>
      <c r="N309" s="41"/>
      <c r="O309" s="41"/>
      <c r="P309" s="41"/>
      <c r="Q309" s="1" t="s">
        <v>783</v>
      </c>
      <c r="R309" s="1" t="s">
        <v>782</v>
      </c>
      <c r="S309" s="41"/>
      <c r="T309" s="45"/>
      <c r="U309" s="41"/>
      <c r="V309" s="41"/>
    </row>
    <row r="310" spans="1:22" ht="20.25" customHeight="1" thickBot="1" x14ac:dyDescent="0.3">
      <c r="A310" s="41"/>
      <c r="B310" s="41"/>
      <c r="C310" s="41"/>
      <c r="D310" s="41"/>
      <c r="E310" s="41"/>
      <c r="F310" s="41"/>
      <c r="G310" s="41"/>
      <c r="H310" s="43"/>
      <c r="I310" s="41"/>
      <c r="J310" s="41"/>
      <c r="K310" s="41"/>
      <c r="L310" s="41"/>
      <c r="M310" s="41"/>
      <c r="N310" s="41"/>
      <c r="O310" s="41"/>
      <c r="P310" s="41"/>
      <c r="Q310" s="1" t="s">
        <v>781</v>
      </c>
      <c r="R310" s="1" t="s">
        <v>780</v>
      </c>
      <c r="S310" s="41"/>
      <c r="T310" s="45"/>
      <c r="U310" s="41"/>
      <c r="V310" s="41"/>
    </row>
    <row r="311" spans="1:22" ht="20.25" customHeight="1" thickBot="1" x14ac:dyDescent="0.3">
      <c r="A311" s="41"/>
      <c r="B311" s="41"/>
      <c r="C311" s="41"/>
      <c r="D311" s="41"/>
      <c r="E311" s="41"/>
      <c r="F311" s="41"/>
      <c r="G311" s="41"/>
      <c r="H311" s="43"/>
      <c r="I311" s="41"/>
      <c r="J311" s="41"/>
      <c r="K311" s="41"/>
      <c r="L311" s="41"/>
      <c r="M311" s="41"/>
      <c r="N311" s="41"/>
      <c r="O311" s="41"/>
      <c r="P311" s="41"/>
      <c r="Q311" s="1" t="s">
        <v>779</v>
      </c>
      <c r="R311" s="1" t="s">
        <v>176</v>
      </c>
      <c r="S311" s="41"/>
      <c r="T311" s="45"/>
      <c r="U311" s="41"/>
      <c r="V311" s="41"/>
    </row>
    <row r="312" spans="1:22" ht="20.25" customHeight="1" thickBot="1" x14ac:dyDescent="0.3">
      <c r="A312" s="41"/>
      <c r="B312" s="41"/>
      <c r="C312" s="41"/>
      <c r="D312" s="41"/>
      <c r="E312" s="41"/>
      <c r="F312" s="41"/>
      <c r="G312" s="41"/>
      <c r="H312" s="43"/>
      <c r="I312" s="41"/>
      <c r="J312" s="41"/>
      <c r="K312" s="41"/>
      <c r="L312" s="41"/>
      <c r="M312" s="41"/>
      <c r="N312" s="41"/>
      <c r="O312" s="41"/>
      <c r="P312" s="41"/>
      <c r="Q312" s="1" t="s">
        <v>778</v>
      </c>
      <c r="R312" s="1" t="s">
        <v>777</v>
      </c>
      <c r="S312" s="41"/>
      <c r="T312" s="45"/>
      <c r="U312" s="41"/>
      <c r="V312" s="41"/>
    </row>
    <row r="313" spans="1:22" ht="20.25" customHeight="1" thickBot="1" x14ac:dyDescent="0.3">
      <c r="A313" s="41"/>
      <c r="B313" s="41"/>
      <c r="C313" s="41"/>
      <c r="D313" s="41"/>
      <c r="E313" s="41"/>
      <c r="F313" s="41"/>
      <c r="G313" s="41"/>
      <c r="H313" s="43"/>
      <c r="I313" s="41"/>
      <c r="J313" s="41"/>
      <c r="K313" s="41"/>
      <c r="L313" s="41"/>
      <c r="M313" s="41"/>
      <c r="N313" s="41"/>
      <c r="O313" s="41"/>
      <c r="P313" s="41"/>
      <c r="Q313" s="1" t="s">
        <v>776</v>
      </c>
      <c r="R313" s="1" t="s">
        <v>529</v>
      </c>
      <c r="S313" s="41"/>
      <c r="T313" s="45"/>
      <c r="U313" s="41"/>
      <c r="V313" s="41"/>
    </row>
    <row r="314" spans="1:22" ht="20.25" customHeight="1" thickBot="1" x14ac:dyDescent="0.3">
      <c r="A314" s="41"/>
      <c r="B314" s="41"/>
      <c r="C314" s="41"/>
      <c r="D314" s="41"/>
      <c r="E314" s="41"/>
      <c r="F314" s="41"/>
      <c r="G314" s="41"/>
      <c r="H314" s="43"/>
      <c r="I314" s="41"/>
      <c r="J314" s="41"/>
      <c r="K314" s="41"/>
      <c r="L314" s="41"/>
      <c r="M314" s="41"/>
      <c r="N314" s="41"/>
      <c r="O314" s="41"/>
      <c r="P314" s="41"/>
      <c r="Q314" s="1" t="s">
        <v>775</v>
      </c>
      <c r="R314" s="1" t="s">
        <v>773</v>
      </c>
      <c r="S314" s="41"/>
      <c r="T314" s="45"/>
      <c r="U314" s="41"/>
      <c r="V314" s="41"/>
    </row>
    <row r="315" spans="1:22" ht="20.25" customHeight="1" thickBot="1" x14ac:dyDescent="0.3">
      <c r="A315" s="41"/>
      <c r="B315" s="41"/>
      <c r="C315" s="41"/>
      <c r="D315" s="41"/>
      <c r="E315" s="41"/>
      <c r="F315" s="41"/>
      <c r="G315" s="41"/>
      <c r="H315" s="43"/>
      <c r="I315" s="41"/>
      <c r="J315" s="41"/>
      <c r="K315" s="41"/>
      <c r="L315" s="41"/>
      <c r="M315" s="41"/>
      <c r="N315" s="41"/>
      <c r="O315" s="41"/>
      <c r="P315" s="41"/>
      <c r="Q315" s="1" t="s">
        <v>774</v>
      </c>
      <c r="R315" s="1" t="s">
        <v>773</v>
      </c>
      <c r="S315" s="41"/>
      <c r="T315" s="45"/>
      <c r="U315" s="41"/>
      <c r="V315" s="41"/>
    </row>
    <row r="316" spans="1:22" ht="20.25" customHeight="1" thickBot="1" x14ac:dyDescent="0.3">
      <c r="A316" s="41"/>
      <c r="B316" s="41"/>
      <c r="C316" s="41"/>
      <c r="D316" s="41"/>
      <c r="E316" s="41"/>
      <c r="F316" s="41"/>
      <c r="G316" s="41"/>
      <c r="H316" s="43"/>
      <c r="I316" s="41"/>
      <c r="J316" s="41"/>
      <c r="K316" s="41"/>
      <c r="L316" s="41"/>
      <c r="M316" s="41"/>
      <c r="N316" s="41"/>
      <c r="O316" s="41"/>
      <c r="P316" s="41"/>
      <c r="Q316" s="1" t="s">
        <v>772</v>
      </c>
      <c r="R316" s="1" t="s">
        <v>771</v>
      </c>
      <c r="S316" s="41"/>
      <c r="T316" s="45"/>
      <c r="U316" s="41"/>
      <c r="V316" s="41"/>
    </row>
    <row r="317" spans="1:22" ht="20.25" customHeight="1" thickBot="1" x14ac:dyDescent="0.3">
      <c r="A317" s="41"/>
      <c r="B317" s="41"/>
      <c r="C317" s="41"/>
      <c r="D317" s="41"/>
      <c r="E317" s="41"/>
      <c r="F317" s="41"/>
      <c r="G317" s="41"/>
      <c r="H317" s="43"/>
      <c r="I317" s="41"/>
      <c r="J317" s="41"/>
      <c r="K317" s="41"/>
      <c r="L317" s="41"/>
      <c r="M317" s="41"/>
      <c r="N317" s="41"/>
      <c r="O317" s="41"/>
      <c r="P317" s="41"/>
      <c r="Q317" s="1" t="s">
        <v>770</v>
      </c>
      <c r="R317" s="1" t="s">
        <v>543</v>
      </c>
      <c r="S317" s="41"/>
      <c r="T317" s="45"/>
      <c r="U317" s="41"/>
      <c r="V317" s="41"/>
    </row>
    <row r="318" spans="1:22" ht="20.25" customHeight="1" thickBot="1" x14ac:dyDescent="0.3">
      <c r="A318" s="42"/>
      <c r="B318" s="42"/>
      <c r="C318" s="42"/>
      <c r="D318" s="42"/>
      <c r="E318" s="42"/>
      <c r="F318" s="42"/>
      <c r="G318" s="42"/>
      <c r="H318" s="44"/>
      <c r="I318" s="42"/>
      <c r="J318" s="42"/>
      <c r="K318" s="42"/>
      <c r="L318" s="42"/>
      <c r="M318" s="42"/>
      <c r="N318" s="42"/>
      <c r="O318" s="42"/>
      <c r="P318" s="42"/>
      <c r="Q318" s="1" t="s">
        <v>769</v>
      </c>
      <c r="R318" s="1" t="s">
        <v>37</v>
      </c>
      <c r="S318" s="42"/>
      <c r="T318" s="46"/>
      <c r="U318" s="42"/>
      <c r="V318" s="42"/>
    </row>
    <row r="319" spans="1:22" ht="20.25" customHeight="1" thickBot="1" x14ac:dyDescent="0.3">
      <c r="A319" s="47" t="s">
        <v>208</v>
      </c>
      <c r="B319" s="47">
        <v>655</v>
      </c>
      <c r="C319" s="47" t="s">
        <v>96</v>
      </c>
      <c r="D319" s="47" t="s">
        <v>768</v>
      </c>
      <c r="E319" s="47" t="s">
        <v>767</v>
      </c>
      <c r="F319" s="47" t="s">
        <v>95</v>
      </c>
      <c r="G319" s="47"/>
      <c r="H319" s="48" t="s">
        <v>766</v>
      </c>
      <c r="I319" s="47" t="s">
        <v>280</v>
      </c>
      <c r="J319" s="47" t="s">
        <v>202</v>
      </c>
      <c r="K319" s="47"/>
      <c r="L319" s="47">
        <v>0</v>
      </c>
      <c r="M319" s="47" t="s">
        <v>765</v>
      </c>
      <c r="N319" s="47" t="s">
        <v>279</v>
      </c>
      <c r="O319" s="47" t="s">
        <v>764</v>
      </c>
      <c r="P319" s="47" t="s">
        <v>24</v>
      </c>
      <c r="Q319" s="1" t="s">
        <v>763</v>
      </c>
      <c r="R319" s="1" t="s">
        <v>762</v>
      </c>
      <c r="S319" s="47" t="s">
        <v>761</v>
      </c>
      <c r="T319" s="49">
        <v>0</v>
      </c>
      <c r="U319" s="47">
        <v>-360</v>
      </c>
      <c r="V319" s="47"/>
    </row>
    <row r="320" spans="1:22" ht="20.25" customHeight="1" thickBot="1" x14ac:dyDescent="0.3">
      <c r="A320" s="41"/>
      <c r="B320" s="41"/>
      <c r="C320" s="41"/>
      <c r="D320" s="41"/>
      <c r="E320" s="41"/>
      <c r="F320" s="41"/>
      <c r="G320" s="41"/>
      <c r="H320" s="43"/>
      <c r="I320" s="41"/>
      <c r="J320" s="41"/>
      <c r="K320" s="41"/>
      <c r="L320" s="41"/>
      <c r="M320" s="41"/>
      <c r="N320" s="41"/>
      <c r="O320" s="41"/>
      <c r="P320" s="41"/>
      <c r="Q320" s="1" t="s">
        <v>760</v>
      </c>
      <c r="R320" s="1" t="s">
        <v>180</v>
      </c>
      <c r="S320" s="41"/>
      <c r="T320" s="45"/>
      <c r="U320" s="41"/>
      <c r="V320" s="41"/>
    </row>
    <row r="321" spans="1:22" ht="20.25" customHeight="1" thickBot="1" x14ac:dyDescent="0.3">
      <c r="A321" s="41"/>
      <c r="B321" s="41"/>
      <c r="C321" s="41"/>
      <c r="D321" s="41"/>
      <c r="E321" s="41"/>
      <c r="F321" s="41"/>
      <c r="G321" s="41"/>
      <c r="H321" s="43"/>
      <c r="I321" s="41"/>
      <c r="J321" s="41"/>
      <c r="K321" s="41"/>
      <c r="L321" s="41"/>
      <c r="M321" s="41"/>
      <c r="N321" s="41"/>
      <c r="O321" s="41"/>
      <c r="P321" s="41"/>
      <c r="Q321" s="1" t="s">
        <v>759</v>
      </c>
      <c r="R321" s="1" t="s">
        <v>670</v>
      </c>
      <c r="S321" s="41"/>
      <c r="T321" s="45"/>
      <c r="U321" s="41"/>
      <c r="V321" s="41"/>
    </row>
    <row r="322" spans="1:22" ht="20.25" customHeight="1" thickBot="1" x14ac:dyDescent="0.3">
      <c r="A322" s="41"/>
      <c r="B322" s="41"/>
      <c r="C322" s="41"/>
      <c r="D322" s="41"/>
      <c r="E322" s="41"/>
      <c r="F322" s="41"/>
      <c r="G322" s="41"/>
      <c r="H322" s="43"/>
      <c r="I322" s="41"/>
      <c r="J322" s="41"/>
      <c r="K322" s="41"/>
      <c r="L322" s="41"/>
      <c r="M322" s="41"/>
      <c r="N322" s="41"/>
      <c r="O322" s="41"/>
      <c r="P322" s="41"/>
      <c r="Q322" s="1" t="s">
        <v>750</v>
      </c>
      <c r="R322" s="1" t="s">
        <v>176</v>
      </c>
      <c r="S322" s="41"/>
      <c r="T322" s="45"/>
      <c r="U322" s="41"/>
      <c r="V322" s="41"/>
    </row>
    <row r="323" spans="1:22" ht="20.25" customHeight="1" thickBot="1" x14ac:dyDescent="0.3">
      <c r="A323" s="41"/>
      <c r="B323" s="41"/>
      <c r="C323" s="41"/>
      <c r="D323" s="41"/>
      <c r="E323" s="41"/>
      <c r="F323" s="41"/>
      <c r="G323" s="41"/>
      <c r="H323" s="43"/>
      <c r="I323" s="41"/>
      <c r="J323" s="41"/>
      <c r="K323" s="41"/>
      <c r="L323" s="41"/>
      <c r="M323" s="41"/>
      <c r="N323" s="41"/>
      <c r="O323" s="41"/>
      <c r="P323" s="41"/>
      <c r="Q323" s="1" t="s">
        <v>758</v>
      </c>
      <c r="R323" s="1" t="s">
        <v>757</v>
      </c>
      <c r="S323" s="41"/>
      <c r="T323" s="45"/>
      <c r="U323" s="41"/>
      <c r="V323" s="41"/>
    </row>
    <row r="324" spans="1:22" ht="20.25" customHeight="1" thickBot="1" x14ac:dyDescent="0.3">
      <c r="A324" s="41"/>
      <c r="B324" s="41"/>
      <c r="C324" s="41"/>
      <c r="D324" s="41"/>
      <c r="E324" s="41"/>
      <c r="F324" s="41"/>
      <c r="G324" s="41"/>
      <c r="H324" s="43"/>
      <c r="I324" s="41"/>
      <c r="J324" s="41"/>
      <c r="K324" s="41"/>
      <c r="L324" s="41"/>
      <c r="M324" s="42"/>
      <c r="N324" s="42"/>
      <c r="O324" s="42"/>
      <c r="P324" s="42"/>
      <c r="Q324" s="1" t="s">
        <v>756</v>
      </c>
      <c r="R324" s="1" t="s">
        <v>13</v>
      </c>
      <c r="S324" s="41"/>
      <c r="T324" s="45"/>
      <c r="U324" s="41"/>
      <c r="V324" s="41"/>
    </row>
    <row r="325" spans="1:22" ht="20.25" customHeight="1" thickBot="1" x14ac:dyDescent="0.3">
      <c r="A325" s="41"/>
      <c r="B325" s="41"/>
      <c r="C325" s="41"/>
      <c r="D325" s="41"/>
      <c r="E325" s="41"/>
      <c r="F325" s="41"/>
      <c r="G325" s="41"/>
      <c r="H325" s="43"/>
      <c r="I325" s="41"/>
      <c r="J325" s="41"/>
      <c r="K325" s="41"/>
      <c r="L325" s="41"/>
      <c r="M325" s="47" t="s">
        <v>755</v>
      </c>
      <c r="N325" s="47" t="s">
        <v>279</v>
      </c>
      <c r="O325" s="47" t="s">
        <v>754</v>
      </c>
      <c r="P325" s="47" t="s">
        <v>24</v>
      </c>
      <c r="Q325" s="1" t="s">
        <v>753</v>
      </c>
      <c r="R325" s="1" t="s">
        <v>180</v>
      </c>
      <c r="S325" s="41"/>
      <c r="T325" s="45"/>
      <c r="U325" s="41"/>
      <c r="V325" s="41"/>
    </row>
    <row r="326" spans="1:22" ht="20.25" customHeight="1" thickBot="1" x14ac:dyDescent="0.3">
      <c r="A326" s="41"/>
      <c r="B326" s="41"/>
      <c r="C326" s="41"/>
      <c r="D326" s="41"/>
      <c r="E326" s="41"/>
      <c r="F326" s="41"/>
      <c r="G326" s="41"/>
      <c r="H326" s="43"/>
      <c r="I326" s="41"/>
      <c r="J326" s="41"/>
      <c r="K326" s="41"/>
      <c r="L326" s="41"/>
      <c r="M326" s="41"/>
      <c r="N326" s="41"/>
      <c r="O326" s="41"/>
      <c r="P326" s="41"/>
      <c r="Q326" s="1" t="s">
        <v>752</v>
      </c>
      <c r="R326" s="1" t="s">
        <v>751</v>
      </c>
      <c r="S326" s="41"/>
      <c r="T326" s="45"/>
      <c r="U326" s="41"/>
      <c r="V326" s="41"/>
    </row>
    <row r="327" spans="1:22" ht="20.25" customHeight="1" thickBot="1" x14ac:dyDescent="0.3">
      <c r="A327" s="42"/>
      <c r="B327" s="42"/>
      <c r="C327" s="42"/>
      <c r="D327" s="42"/>
      <c r="E327" s="42"/>
      <c r="F327" s="42"/>
      <c r="G327" s="42"/>
      <c r="H327" s="44"/>
      <c r="I327" s="42"/>
      <c r="J327" s="42"/>
      <c r="K327" s="42"/>
      <c r="L327" s="42"/>
      <c r="M327" s="42"/>
      <c r="N327" s="42"/>
      <c r="O327" s="42"/>
      <c r="P327" s="42"/>
      <c r="Q327" s="1" t="s">
        <v>750</v>
      </c>
      <c r="R327" s="1" t="s">
        <v>176</v>
      </c>
      <c r="S327" s="42"/>
      <c r="T327" s="46"/>
      <c r="U327" s="42"/>
      <c r="V327" s="42"/>
    </row>
    <row r="328" spans="1:22" ht="20.25" customHeight="1" thickBot="1" x14ac:dyDescent="0.3">
      <c r="A328" s="47" t="s">
        <v>665</v>
      </c>
      <c r="B328" s="47">
        <v>673</v>
      </c>
      <c r="C328" s="47" t="s">
        <v>239</v>
      </c>
      <c r="D328" s="47" t="s">
        <v>168</v>
      </c>
      <c r="E328" s="47" t="s">
        <v>730</v>
      </c>
      <c r="F328" s="47" t="s">
        <v>95</v>
      </c>
      <c r="G328" s="47"/>
      <c r="H328" s="48" t="s">
        <v>749</v>
      </c>
      <c r="I328" s="47" t="s">
        <v>171</v>
      </c>
      <c r="J328" s="47" t="s">
        <v>170</v>
      </c>
      <c r="K328" s="47"/>
      <c r="L328" s="47">
        <v>0</v>
      </c>
      <c r="M328" s="47" t="s">
        <v>748</v>
      </c>
      <c r="N328" s="47" t="s">
        <v>168</v>
      </c>
      <c r="O328" s="47" t="s">
        <v>180</v>
      </c>
      <c r="P328" s="47" t="s">
        <v>39</v>
      </c>
      <c r="Q328" s="1" t="s">
        <v>747</v>
      </c>
      <c r="R328" s="1" t="s">
        <v>180</v>
      </c>
      <c r="S328" s="47" t="s">
        <v>660</v>
      </c>
      <c r="T328" s="49">
        <v>0.5</v>
      </c>
      <c r="U328" s="47">
        <v>-361</v>
      </c>
      <c r="V328" s="47"/>
    </row>
    <row r="329" spans="1:22" ht="20.25" customHeight="1" thickBot="1" x14ac:dyDescent="0.3">
      <c r="A329" s="41"/>
      <c r="B329" s="41"/>
      <c r="C329" s="41"/>
      <c r="D329" s="41"/>
      <c r="E329" s="41"/>
      <c r="F329" s="41"/>
      <c r="G329" s="41"/>
      <c r="H329" s="43"/>
      <c r="I329" s="41"/>
      <c r="J329" s="41"/>
      <c r="K329" s="41"/>
      <c r="L329" s="41"/>
      <c r="M329" s="42"/>
      <c r="N329" s="42"/>
      <c r="O329" s="42"/>
      <c r="P329" s="42"/>
      <c r="Q329" s="1" t="s">
        <v>746</v>
      </c>
      <c r="R329" s="1" t="s">
        <v>672</v>
      </c>
      <c r="S329" s="41"/>
      <c r="T329" s="45"/>
      <c r="U329" s="41"/>
      <c r="V329" s="41"/>
    </row>
    <row r="330" spans="1:22" ht="20.25" customHeight="1" thickBot="1" x14ac:dyDescent="0.3">
      <c r="A330" s="41"/>
      <c r="B330" s="41"/>
      <c r="C330" s="41"/>
      <c r="D330" s="41"/>
      <c r="E330" s="41"/>
      <c r="F330" s="41"/>
      <c r="G330" s="41"/>
      <c r="H330" s="43"/>
      <c r="I330" s="41"/>
      <c r="J330" s="41"/>
      <c r="K330" s="41"/>
      <c r="L330" s="41"/>
      <c r="M330" s="47" t="s">
        <v>745</v>
      </c>
      <c r="N330" s="47" t="s">
        <v>168</v>
      </c>
      <c r="O330" s="47" t="s">
        <v>180</v>
      </c>
      <c r="P330" s="47" t="s">
        <v>24</v>
      </c>
      <c r="Q330" s="1" t="s">
        <v>735</v>
      </c>
      <c r="R330" s="1" t="s">
        <v>672</v>
      </c>
      <c r="S330" s="41"/>
      <c r="T330" s="45"/>
      <c r="U330" s="41"/>
      <c r="V330" s="41"/>
    </row>
    <row r="331" spans="1:22" ht="20.25" customHeight="1" thickBot="1" x14ac:dyDescent="0.3">
      <c r="A331" s="41"/>
      <c r="B331" s="41"/>
      <c r="C331" s="41"/>
      <c r="D331" s="41"/>
      <c r="E331" s="41"/>
      <c r="F331" s="41"/>
      <c r="G331" s="41"/>
      <c r="H331" s="43"/>
      <c r="I331" s="41"/>
      <c r="J331" s="41"/>
      <c r="K331" s="41"/>
      <c r="L331" s="41"/>
      <c r="M331" s="41"/>
      <c r="N331" s="41"/>
      <c r="O331" s="41"/>
      <c r="P331" s="41"/>
      <c r="Q331" s="1" t="s">
        <v>744</v>
      </c>
      <c r="R331" s="1" t="s">
        <v>646</v>
      </c>
      <c r="S331" s="41"/>
      <c r="T331" s="45"/>
      <c r="U331" s="41"/>
      <c r="V331" s="41"/>
    </row>
    <row r="332" spans="1:22" ht="20.25" customHeight="1" thickBot="1" x14ac:dyDescent="0.3">
      <c r="A332" s="41"/>
      <c r="B332" s="41"/>
      <c r="C332" s="41"/>
      <c r="D332" s="41"/>
      <c r="E332" s="41"/>
      <c r="F332" s="41"/>
      <c r="G332" s="41"/>
      <c r="H332" s="43"/>
      <c r="I332" s="41"/>
      <c r="J332" s="41"/>
      <c r="K332" s="41"/>
      <c r="L332" s="41"/>
      <c r="M332" s="41"/>
      <c r="N332" s="41"/>
      <c r="O332" s="41"/>
      <c r="P332" s="41"/>
      <c r="Q332" s="1" t="s">
        <v>743</v>
      </c>
      <c r="R332" s="1" t="s">
        <v>657</v>
      </c>
      <c r="S332" s="41"/>
      <c r="T332" s="45"/>
      <c r="U332" s="41"/>
      <c r="V332" s="41"/>
    </row>
    <row r="333" spans="1:22" ht="20.25" customHeight="1" thickBot="1" x14ac:dyDescent="0.3">
      <c r="A333" s="41"/>
      <c r="B333" s="41"/>
      <c r="C333" s="41"/>
      <c r="D333" s="41"/>
      <c r="E333" s="41"/>
      <c r="F333" s="41"/>
      <c r="G333" s="41"/>
      <c r="H333" s="43"/>
      <c r="I333" s="41"/>
      <c r="J333" s="41"/>
      <c r="K333" s="41"/>
      <c r="L333" s="41"/>
      <c r="M333" s="41"/>
      <c r="N333" s="41"/>
      <c r="O333" s="41"/>
      <c r="P333" s="41"/>
      <c r="Q333" s="1" t="s">
        <v>742</v>
      </c>
      <c r="R333" s="1" t="s">
        <v>259</v>
      </c>
      <c r="S333" s="41"/>
      <c r="T333" s="45"/>
      <c r="U333" s="41"/>
      <c r="V333" s="41"/>
    </row>
    <row r="334" spans="1:22" ht="20.25" customHeight="1" thickBot="1" x14ac:dyDescent="0.3">
      <c r="A334" s="41"/>
      <c r="B334" s="41"/>
      <c r="C334" s="41"/>
      <c r="D334" s="41"/>
      <c r="E334" s="41"/>
      <c r="F334" s="41"/>
      <c r="G334" s="41"/>
      <c r="H334" s="43"/>
      <c r="I334" s="41"/>
      <c r="J334" s="41"/>
      <c r="K334" s="41"/>
      <c r="L334" s="41"/>
      <c r="M334" s="41"/>
      <c r="N334" s="41"/>
      <c r="O334" s="41"/>
      <c r="P334" s="41"/>
      <c r="Q334" s="1" t="s">
        <v>741</v>
      </c>
      <c r="R334" s="1" t="s">
        <v>34</v>
      </c>
      <c r="S334" s="41"/>
      <c r="T334" s="45"/>
      <c r="U334" s="41"/>
      <c r="V334" s="41"/>
    </row>
    <row r="335" spans="1:22" ht="20.25" customHeight="1" thickBot="1" x14ac:dyDescent="0.3">
      <c r="A335" s="42"/>
      <c r="B335" s="42"/>
      <c r="C335" s="42"/>
      <c r="D335" s="42"/>
      <c r="E335" s="42"/>
      <c r="F335" s="42"/>
      <c r="G335" s="42"/>
      <c r="H335" s="44"/>
      <c r="I335" s="42"/>
      <c r="J335" s="42"/>
      <c r="K335" s="42"/>
      <c r="L335" s="42"/>
      <c r="M335" s="42"/>
      <c r="N335" s="42"/>
      <c r="O335" s="42"/>
      <c r="P335" s="42"/>
      <c r="Q335" s="1" t="s">
        <v>740</v>
      </c>
      <c r="R335" s="1" t="s">
        <v>63</v>
      </c>
      <c r="S335" s="42"/>
      <c r="T335" s="46"/>
      <c r="U335" s="42"/>
      <c r="V335" s="42"/>
    </row>
    <row r="336" spans="1:22" ht="20.25" customHeight="1" thickBot="1" x14ac:dyDescent="0.3">
      <c r="A336" s="47" t="s">
        <v>665</v>
      </c>
      <c r="B336" s="47">
        <v>680</v>
      </c>
      <c r="C336" s="47" t="s">
        <v>239</v>
      </c>
      <c r="D336" s="47" t="s">
        <v>168</v>
      </c>
      <c r="E336" s="47" t="s">
        <v>730</v>
      </c>
      <c r="F336" s="47" t="s">
        <v>95</v>
      </c>
      <c r="G336" s="47"/>
      <c r="H336" s="48" t="s">
        <v>739</v>
      </c>
      <c r="I336" s="47" t="s">
        <v>171</v>
      </c>
      <c r="J336" s="47" t="s">
        <v>170</v>
      </c>
      <c r="K336" s="47"/>
      <c r="L336" s="47">
        <v>0</v>
      </c>
      <c r="M336" s="47" t="s">
        <v>738</v>
      </c>
      <c r="N336" s="47" t="s">
        <v>168</v>
      </c>
      <c r="O336" s="47" t="s">
        <v>180</v>
      </c>
      <c r="P336" s="47" t="s">
        <v>39</v>
      </c>
      <c r="Q336" s="1" t="s">
        <v>735</v>
      </c>
      <c r="R336" s="1" t="s">
        <v>672</v>
      </c>
      <c r="S336" s="47" t="s">
        <v>660</v>
      </c>
      <c r="T336" s="49">
        <v>0.5</v>
      </c>
      <c r="U336" s="47">
        <v>-361</v>
      </c>
      <c r="V336" s="47"/>
    </row>
    <row r="337" spans="1:22" ht="20.25" customHeight="1" thickBot="1" x14ac:dyDescent="0.3">
      <c r="A337" s="41"/>
      <c r="B337" s="41"/>
      <c r="C337" s="41"/>
      <c r="D337" s="41"/>
      <c r="E337" s="41"/>
      <c r="F337" s="41"/>
      <c r="G337" s="41"/>
      <c r="H337" s="43"/>
      <c r="I337" s="41"/>
      <c r="J337" s="41"/>
      <c r="K337" s="41"/>
      <c r="L337" s="41"/>
      <c r="M337" s="41"/>
      <c r="N337" s="41"/>
      <c r="O337" s="41"/>
      <c r="P337" s="41"/>
      <c r="Q337" s="1" t="s">
        <v>737</v>
      </c>
      <c r="R337" s="1" t="s">
        <v>646</v>
      </c>
      <c r="S337" s="41"/>
      <c r="T337" s="45"/>
      <c r="U337" s="41"/>
      <c r="V337" s="41"/>
    </row>
    <row r="338" spans="1:22" ht="20.25" customHeight="1" thickBot="1" x14ac:dyDescent="0.3">
      <c r="A338" s="41"/>
      <c r="B338" s="41"/>
      <c r="C338" s="41"/>
      <c r="D338" s="41"/>
      <c r="E338" s="41"/>
      <c r="F338" s="41"/>
      <c r="G338" s="41"/>
      <c r="H338" s="43"/>
      <c r="I338" s="41"/>
      <c r="J338" s="41"/>
      <c r="K338" s="41"/>
      <c r="L338" s="41"/>
      <c r="M338" s="41"/>
      <c r="N338" s="41"/>
      <c r="O338" s="41"/>
      <c r="P338" s="41"/>
      <c r="Q338" s="1" t="s">
        <v>712</v>
      </c>
      <c r="R338" s="1" t="s">
        <v>156</v>
      </c>
      <c r="S338" s="41"/>
      <c r="T338" s="45"/>
      <c r="U338" s="41"/>
      <c r="V338" s="41"/>
    </row>
    <row r="339" spans="1:22" ht="20.25" customHeight="1" thickBot="1" x14ac:dyDescent="0.3">
      <c r="A339" s="41"/>
      <c r="B339" s="41"/>
      <c r="C339" s="41"/>
      <c r="D339" s="41"/>
      <c r="E339" s="41"/>
      <c r="F339" s="41"/>
      <c r="G339" s="41"/>
      <c r="H339" s="43"/>
      <c r="I339" s="41"/>
      <c r="J339" s="41"/>
      <c r="K339" s="41"/>
      <c r="L339" s="41"/>
      <c r="M339" s="41"/>
      <c r="N339" s="41"/>
      <c r="O339" s="41"/>
      <c r="P339" s="41"/>
      <c r="Q339" s="1" t="s">
        <v>736</v>
      </c>
      <c r="R339" s="1" t="s">
        <v>657</v>
      </c>
      <c r="S339" s="41"/>
      <c r="T339" s="45"/>
      <c r="U339" s="41"/>
      <c r="V339" s="41"/>
    </row>
    <row r="340" spans="1:22" ht="20.25" customHeight="1" thickBot="1" x14ac:dyDescent="0.3">
      <c r="A340" s="41"/>
      <c r="B340" s="41"/>
      <c r="C340" s="41"/>
      <c r="D340" s="41"/>
      <c r="E340" s="41"/>
      <c r="F340" s="41"/>
      <c r="G340" s="41"/>
      <c r="H340" s="43"/>
      <c r="I340" s="41"/>
      <c r="J340" s="41"/>
      <c r="K340" s="41"/>
      <c r="L340" s="41"/>
      <c r="M340" s="42"/>
      <c r="N340" s="42"/>
      <c r="O340" s="42"/>
      <c r="P340" s="42"/>
      <c r="Q340" s="1" t="s">
        <v>732</v>
      </c>
      <c r="R340" s="1" t="s">
        <v>657</v>
      </c>
      <c r="S340" s="41"/>
      <c r="T340" s="45"/>
      <c r="U340" s="41"/>
      <c r="V340" s="41"/>
    </row>
    <row r="341" spans="1:22" ht="20.25" customHeight="1" thickBot="1" x14ac:dyDescent="0.3">
      <c r="A341" s="41"/>
      <c r="B341" s="41"/>
      <c r="C341" s="41"/>
      <c r="D341" s="41"/>
      <c r="E341" s="41"/>
      <c r="F341" s="41"/>
      <c r="G341" s="41"/>
      <c r="H341" s="43"/>
      <c r="I341" s="41"/>
      <c r="J341" s="41"/>
      <c r="K341" s="41"/>
      <c r="L341" s="41"/>
      <c r="M341" s="47" t="s">
        <v>711</v>
      </c>
      <c r="N341" s="47" t="s">
        <v>168</v>
      </c>
      <c r="O341" s="47" t="s">
        <v>180</v>
      </c>
      <c r="P341" s="47" t="s">
        <v>24</v>
      </c>
      <c r="Q341" s="1" t="s">
        <v>735</v>
      </c>
      <c r="R341" s="1" t="s">
        <v>672</v>
      </c>
      <c r="S341" s="41"/>
      <c r="T341" s="45"/>
      <c r="U341" s="41"/>
      <c r="V341" s="41"/>
    </row>
    <row r="342" spans="1:22" ht="20.25" customHeight="1" thickBot="1" x14ac:dyDescent="0.3">
      <c r="A342" s="41"/>
      <c r="B342" s="41"/>
      <c r="C342" s="41"/>
      <c r="D342" s="41"/>
      <c r="E342" s="41"/>
      <c r="F342" s="41"/>
      <c r="G342" s="41"/>
      <c r="H342" s="43"/>
      <c r="I342" s="41"/>
      <c r="J342" s="41"/>
      <c r="K342" s="41"/>
      <c r="L342" s="41"/>
      <c r="M342" s="41"/>
      <c r="N342" s="41"/>
      <c r="O342" s="41"/>
      <c r="P342" s="41"/>
      <c r="Q342" s="1" t="s">
        <v>710</v>
      </c>
      <c r="R342" s="1" t="s">
        <v>734</v>
      </c>
      <c r="S342" s="41"/>
      <c r="T342" s="45"/>
      <c r="U342" s="41"/>
      <c r="V342" s="41"/>
    </row>
    <row r="343" spans="1:22" ht="20.25" customHeight="1" thickBot="1" x14ac:dyDescent="0.3">
      <c r="A343" s="41"/>
      <c r="B343" s="41"/>
      <c r="C343" s="41"/>
      <c r="D343" s="41"/>
      <c r="E343" s="41"/>
      <c r="F343" s="41"/>
      <c r="G343" s="41"/>
      <c r="H343" s="43"/>
      <c r="I343" s="41"/>
      <c r="J343" s="41"/>
      <c r="K343" s="41"/>
      <c r="L343" s="41"/>
      <c r="M343" s="41"/>
      <c r="N343" s="41"/>
      <c r="O343" s="41"/>
      <c r="P343" s="41"/>
      <c r="Q343" s="1" t="s">
        <v>733</v>
      </c>
      <c r="R343" s="1" t="s">
        <v>156</v>
      </c>
      <c r="S343" s="41"/>
      <c r="T343" s="45"/>
      <c r="U343" s="41"/>
      <c r="V343" s="41"/>
    </row>
    <row r="344" spans="1:22" ht="20.25" customHeight="1" thickBot="1" x14ac:dyDescent="0.3">
      <c r="A344" s="41"/>
      <c r="B344" s="41"/>
      <c r="C344" s="41"/>
      <c r="D344" s="41"/>
      <c r="E344" s="41"/>
      <c r="F344" s="41"/>
      <c r="G344" s="41"/>
      <c r="H344" s="43"/>
      <c r="I344" s="41"/>
      <c r="J344" s="41"/>
      <c r="K344" s="41"/>
      <c r="L344" s="41"/>
      <c r="M344" s="41"/>
      <c r="N344" s="41"/>
      <c r="O344" s="41"/>
      <c r="P344" s="41"/>
      <c r="Q344" s="1" t="s">
        <v>732</v>
      </c>
      <c r="R344" s="1" t="s">
        <v>657</v>
      </c>
      <c r="S344" s="41"/>
      <c r="T344" s="45"/>
      <c r="U344" s="41"/>
      <c r="V344" s="41"/>
    </row>
    <row r="345" spans="1:22" ht="20.25" customHeight="1" thickBot="1" x14ac:dyDescent="0.3">
      <c r="A345" s="41"/>
      <c r="B345" s="41"/>
      <c r="C345" s="41"/>
      <c r="D345" s="41"/>
      <c r="E345" s="41"/>
      <c r="F345" s="41"/>
      <c r="G345" s="41"/>
      <c r="H345" s="43"/>
      <c r="I345" s="41"/>
      <c r="J345" s="41"/>
      <c r="K345" s="41"/>
      <c r="L345" s="41"/>
      <c r="M345" s="41"/>
      <c r="N345" s="41"/>
      <c r="O345" s="41"/>
      <c r="P345" s="41"/>
      <c r="Q345" s="1" t="s">
        <v>704</v>
      </c>
      <c r="R345" s="1" t="s">
        <v>34</v>
      </c>
      <c r="S345" s="41"/>
      <c r="T345" s="45"/>
      <c r="U345" s="41"/>
      <c r="V345" s="41"/>
    </row>
    <row r="346" spans="1:22" ht="20.25" customHeight="1" thickBot="1" x14ac:dyDescent="0.3">
      <c r="A346" s="42"/>
      <c r="B346" s="42"/>
      <c r="C346" s="42"/>
      <c r="D346" s="42"/>
      <c r="E346" s="42"/>
      <c r="F346" s="42"/>
      <c r="G346" s="42"/>
      <c r="H346" s="44"/>
      <c r="I346" s="42"/>
      <c r="J346" s="42"/>
      <c r="K346" s="42"/>
      <c r="L346" s="42"/>
      <c r="M346" s="42"/>
      <c r="N346" s="42"/>
      <c r="O346" s="42"/>
      <c r="P346" s="42"/>
      <c r="Q346" s="1" t="s">
        <v>731</v>
      </c>
      <c r="R346" s="1" t="s">
        <v>63</v>
      </c>
      <c r="S346" s="42"/>
      <c r="T346" s="46"/>
      <c r="U346" s="42"/>
      <c r="V346" s="42"/>
    </row>
    <row r="347" spans="1:22" ht="20.25" customHeight="1" thickBot="1" x14ac:dyDescent="0.3">
      <c r="A347" s="47" t="s">
        <v>665</v>
      </c>
      <c r="B347" s="47">
        <v>682</v>
      </c>
      <c r="C347" s="47" t="s">
        <v>239</v>
      </c>
      <c r="D347" s="47" t="s">
        <v>168</v>
      </c>
      <c r="E347" s="47" t="s">
        <v>730</v>
      </c>
      <c r="F347" s="47" t="s">
        <v>95</v>
      </c>
      <c r="G347" s="47"/>
      <c r="H347" s="48" t="s">
        <v>729</v>
      </c>
      <c r="I347" s="47" t="s">
        <v>171</v>
      </c>
      <c r="J347" s="47" t="s">
        <v>170</v>
      </c>
      <c r="K347" s="47"/>
      <c r="L347" s="47">
        <v>0</v>
      </c>
      <c r="M347" s="47" t="s">
        <v>728</v>
      </c>
      <c r="N347" s="47" t="s">
        <v>168</v>
      </c>
      <c r="O347" s="47" t="s">
        <v>180</v>
      </c>
      <c r="P347" s="47" t="s">
        <v>39</v>
      </c>
      <c r="Q347" s="1" t="s">
        <v>727</v>
      </c>
      <c r="R347" s="1" t="s">
        <v>672</v>
      </c>
      <c r="S347" s="47" t="s">
        <v>660</v>
      </c>
      <c r="T347" s="49">
        <v>0.5</v>
      </c>
      <c r="U347" s="47">
        <v>-361</v>
      </c>
      <c r="V347" s="47"/>
    </row>
    <row r="348" spans="1:22" ht="20.25" customHeight="1" thickBot="1" x14ac:dyDescent="0.3">
      <c r="A348" s="41"/>
      <c r="B348" s="41"/>
      <c r="C348" s="41"/>
      <c r="D348" s="41"/>
      <c r="E348" s="41"/>
      <c r="F348" s="41"/>
      <c r="G348" s="41"/>
      <c r="H348" s="43"/>
      <c r="I348" s="41"/>
      <c r="J348" s="41"/>
      <c r="K348" s="41"/>
      <c r="L348" s="41"/>
      <c r="M348" s="41"/>
      <c r="N348" s="41"/>
      <c r="O348" s="41"/>
      <c r="P348" s="41"/>
      <c r="Q348" s="1" t="s">
        <v>726</v>
      </c>
      <c r="R348" s="1" t="s">
        <v>166</v>
      </c>
      <c r="S348" s="41"/>
      <c r="T348" s="45"/>
      <c r="U348" s="41"/>
      <c r="V348" s="41"/>
    </row>
    <row r="349" spans="1:22" ht="20.25" customHeight="1" thickBot="1" x14ac:dyDescent="0.3">
      <c r="A349" s="41"/>
      <c r="B349" s="41"/>
      <c r="C349" s="41"/>
      <c r="D349" s="41"/>
      <c r="E349" s="41"/>
      <c r="F349" s="41"/>
      <c r="G349" s="41"/>
      <c r="H349" s="43"/>
      <c r="I349" s="41"/>
      <c r="J349" s="41"/>
      <c r="K349" s="41"/>
      <c r="L349" s="41"/>
      <c r="M349" s="41"/>
      <c r="N349" s="41"/>
      <c r="O349" s="41"/>
      <c r="P349" s="41"/>
      <c r="Q349" s="1" t="s">
        <v>725</v>
      </c>
      <c r="R349" s="1" t="s">
        <v>724</v>
      </c>
      <c r="S349" s="41"/>
      <c r="T349" s="45"/>
      <c r="U349" s="41"/>
      <c r="V349" s="41"/>
    </row>
    <row r="350" spans="1:22" ht="20.25" customHeight="1" thickBot="1" x14ac:dyDescent="0.3">
      <c r="A350" s="41"/>
      <c r="B350" s="41"/>
      <c r="C350" s="41"/>
      <c r="D350" s="41"/>
      <c r="E350" s="41"/>
      <c r="F350" s="41"/>
      <c r="G350" s="41"/>
      <c r="H350" s="43"/>
      <c r="I350" s="41"/>
      <c r="J350" s="41"/>
      <c r="K350" s="41"/>
      <c r="L350" s="41"/>
      <c r="M350" s="41"/>
      <c r="N350" s="41"/>
      <c r="O350" s="41"/>
      <c r="P350" s="41"/>
      <c r="Q350" s="1" t="s">
        <v>723</v>
      </c>
      <c r="R350" s="1" t="s">
        <v>722</v>
      </c>
      <c r="S350" s="41"/>
      <c r="T350" s="45"/>
      <c r="U350" s="41"/>
      <c r="V350" s="41"/>
    </row>
    <row r="351" spans="1:22" ht="20.25" customHeight="1" thickBot="1" x14ac:dyDescent="0.3">
      <c r="A351" s="41"/>
      <c r="B351" s="41"/>
      <c r="C351" s="41"/>
      <c r="D351" s="41"/>
      <c r="E351" s="41"/>
      <c r="F351" s="41"/>
      <c r="G351" s="41"/>
      <c r="H351" s="43"/>
      <c r="I351" s="41"/>
      <c r="J351" s="41"/>
      <c r="K351" s="41"/>
      <c r="L351" s="41"/>
      <c r="M351" s="41"/>
      <c r="N351" s="41"/>
      <c r="O351" s="41"/>
      <c r="P351" s="41"/>
      <c r="Q351" s="1" t="s">
        <v>721</v>
      </c>
      <c r="R351" s="1" t="s">
        <v>646</v>
      </c>
      <c r="S351" s="41"/>
      <c r="T351" s="45"/>
      <c r="U351" s="41"/>
      <c r="V351" s="41"/>
    </row>
    <row r="352" spans="1:22" ht="20.25" customHeight="1" thickBot="1" x14ac:dyDescent="0.3">
      <c r="A352" s="41"/>
      <c r="B352" s="41"/>
      <c r="C352" s="41"/>
      <c r="D352" s="41"/>
      <c r="E352" s="41"/>
      <c r="F352" s="41"/>
      <c r="G352" s="41"/>
      <c r="H352" s="43"/>
      <c r="I352" s="41"/>
      <c r="J352" s="41"/>
      <c r="K352" s="41"/>
      <c r="L352" s="41"/>
      <c r="M352" s="42"/>
      <c r="N352" s="42"/>
      <c r="O352" s="42"/>
      <c r="P352" s="42"/>
      <c r="Q352" s="1" t="s">
        <v>720</v>
      </c>
      <c r="R352" s="1" t="s">
        <v>657</v>
      </c>
      <c r="S352" s="41"/>
      <c r="T352" s="45"/>
      <c r="U352" s="41"/>
      <c r="V352" s="41"/>
    </row>
    <row r="353" spans="1:22" ht="20.25" customHeight="1" thickBot="1" x14ac:dyDescent="0.3">
      <c r="A353" s="41"/>
      <c r="B353" s="41"/>
      <c r="C353" s="41"/>
      <c r="D353" s="41"/>
      <c r="E353" s="41"/>
      <c r="F353" s="41"/>
      <c r="G353" s="41"/>
      <c r="H353" s="43"/>
      <c r="I353" s="41"/>
      <c r="J353" s="41"/>
      <c r="K353" s="41"/>
      <c r="L353" s="41"/>
      <c r="M353" s="47" t="s">
        <v>719</v>
      </c>
      <c r="N353" s="47" t="s">
        <v>168</v>
      </c>
      <c r="O353" s="47" t="s">
        <v>180</v>
      </c>
      <c r="P353" s="47" t="s">
        <v>24</v>
      </c>
      <c r="Q353" s="1" t="s">
        <v>718</v>
      </c>
      <c r="R353" s="1" t="s">
        <v>672</v>
      </c>
      <c r="S353" s="41"/>
      <c r="T353" s="45"/>
      <c r="U353" s="41"/>
      <c r="V353" s="41"/>
    </row>
    <row r="354" spans="1:22" ht="20.25" customHeight="1" thickBot="1" x14ac:dyDescent="0.3">
      <c r="A354" s="41"/>
      <c r="B354" s="41"/>
      <c r="C354" s="41"/>
      <c r="D354" s="41"/>
      <c r="E354" s="41"/>
      <c r="F354" s="41"/>
      <c r="G354" s="41"/>
      <c r="H354" s="43"/>
      <c r="I354" s="41"/>
      <c r="J354" s="41"/>
      <c r="K354" s="41"/>
      <c r="L354" s="41"/>
      <c r="M354" s="41"/>
      <c r="N354" s="41"/>
      <c r="O354" s="41"/>
      <c r="P354" s="41"/>
      <c r="Q354" s="1" t="s">
        <v>717</v>
      </c>
      <c r="R354" s="1" t="s">
        <v>44</v>
      </c>
      <c r="S354" s="41"/>
      <c r="T354" s="45"/>
      <c r="U354" s="41"/>
      <c r="V354" s="41"/>
    </row>
    <row r="355" spans="1:22" ht="20.25" customHeight="1" thickBot="1" x14ac:dyDescent="0.3">
      <c r="A355" s="42"/>
      <c r="B355" s="42"/>
      <c r="C355" s="42"/>
      <c r="D355" s="42"/>
      <c r="E355" s="42"/>
      <c r="F355" s="42"/>
      <c r="G355" s="42"/>
      <c r="H355" s="44"/>
      <c r="I355" s="42"/>
      <c r="J355" s="42"/>
      <c r="K355" s="42"/>
      <c r="L355" s="42"/>
      <c r="M355" s="42"/>
      <c r="N355" s="42"/>
      <c r="O355" s="42"/>
      <c r="P355" s="42"/>
      <c r="Q355" s="1" t="s">
        <v>716</v>
      </c>
      <c r="R355" s="1" t="s">
        <v>63</v>
      </c>
      <c r="S355" s="42"/>
      <c r="T355" s="46"/>
      <c r="U355" s="42"/>
      <c r="V355" s="42"/>
    </row>
    <row r="356" spans="1:22" ht="20.25" customHeight="1" thickBot="1" x14ac:dyDescent="0.3">
      <c r="A356" s="47" t="s">
        <v>665</v>
      </c>
      <c r="B356" s="47">
        <v>688</v>
      </c>
      <c r="C356" s="47" t="s">
        <v>239</v>
      </c>
      <c r="D356" s="47" t="s">
        <v>168</v>
      </c>
      <c r="E356" s="47" t="s">
        <v>675</v>
      </c>
      <c r="F356" s="47" t="s">
        <v>95</v>
      </c>
      <c r="G356" s="47"/>
      <c r="H356" s="48" t="s">
        <v>715</v>
      </c>
      <c r="I356" s="47" t="s">
        <v>171</v>
      </c>
      <c r="J356" s="47" t="s">
        <v>170</v>
      </c>
      <c r="K356" s="47"/>
      <c r="L356" s="47">
        <v>0</v>
      </c>
      <c r="M356" s="47" t="s">
        <v>714</v>
      </c>
      <c r="N356" s="47" t="s">
        <v>168</v>
      </c>
      <c r="O356" s="47" t="s">
        <v>180</v>
      </c>
      <c r="P356" s="47" t="s">
        <v>39</v>
      </c>
      <c r="Q356" s="1" t="s">
        <v>713</v>
      </c>
      <c r="R356" s="1" t="s">
        <v>646</v>
      </c>
      <c r="S356" s="47" t="s">
        <v>660</v>
      </c>
      <c r="T356" s="49">
        <v>0.5</v>
      </c>
      <c r="U356" s="47">
        <v>-361</v>
      </c>
      <c r="V356" s="47"/>
    </row>
    <row r="357" spans="1:22" ht="20.25" customHeight="1" thickBot="1" x14ac:dyDescent="0.3">
      <c r="A357" s="41"/>
      <c r="B357" s="41"/>
      <c r="C357" s="41"/>
      <c r="D357" s="41"/>
      <c r="E357" s="41"/>
      <c r="F357" s="41"/>
      <c r="G357" s="41"/>
      <c r="H357" s="43"/>
      <c r="I357" s="41"/>
      <c r="J357" s="41"/>
      <c r="K357" s="41"/>
      <c r="L357" s="41"/>
      <c r="M357" s="41"/>
      <c r="N357" s="41"/>
      <c r="O357" s="41"/>
      <c r="P357" s="41"/>
      <c r="Q357" s="1" t="s">
        <v>712</v>
      </c>
      <c r="R357" s="1" t="s">
        <v>156</v>
      </c>
      <c r="S357" s="41"/>
      <c r="T357" s="45"/>
      <c r="U357" s="41"/>
      <c r="V357" s="41"/>
    </row>
    <row r="358" spans="1:22" ht="20.25" customHeight="1" thickBot="1" x14ac:dyDescent="0.3">
      <c r="A358" s="41"/>
      <c r="B358" s="41"/>
      <c r="C358" s="41"/>
      <c r="D358" s="41"/>
      <c r="E358" s="41"/>
      <c r="F358" s="41"/>
      <c r="G358" s="41"/>
      <c r="H358" s="43"/>
      <c r="I358" s="41"/>
      <c r="J358" s="41"/>
      <c r="K358" s="41"/>
      <c r="L358" s="41"/>
      <c r="M358" s="42"/>
      <c r="N358" s="42"/>
      <c r="O358" s="42"/>
      <c r="P358" s="42"/>
      <c r="Q358" s="1" t="s">
        <v>708</v>
      </c>
      <c r="R358" s="1" t="s">
        <v>657</v>
      </c>
      <c r="S358" s="41"/>
      <c r="T358" s="45"/>
      <c r="U358" s="41"/>
      <c r="V358" s="41"/>
    </row>
    <row r="359" spans="1:22" ht="20.25" customHeight="1" thickBot="1" x14ac:dyDescent="0.3">
      <c r="A359" s="41"/>
      <c r="B359" s="41"/>
      <c r="C359" s="41"/>
      <c r="D359" s="41"/>
      <c r="E359" s="41"/>
      <c r="F359" s="41"/>
      <c r="G359" s="41"/>
      <c r="H359" s="43"/>
      <c r="I359" s="41"/>
      <c r="J359" s="41"/>
      <c r="K359" s="41"/>
      <c r="L359" s="41"/>
      <c r="M359" s="47" t="s">
        <v>711</v>
      </c>
      <c r="N359" s="47" t="s">
        <v>168</v>
      </c>
      <c r="O359" s="47" t="s">
        <v>180</v>
      </c>
      <c r="P359" s="47" t="s">
        <v>24</v>
      </c>
      <c r="Q359" s="1" t="s">
        <v>710</v>
      </c>
      <c r="R359" s="1" t="s">
        <v>233</v>
      </c>
      <c r="S359" s="41"/>
      <c r="T359" s="45"/>
      <c r="U359" s="41"/>
      <c r="V359" s="41"/>
    </row>
    <row r="360" spans="1:22" ht="20.25" customHeight="1" thickBot="1" x14ac:dyDescent="0.3">
      <c r="A360" s="41"/>
      <c r="B360" s="41"/>
      <c r="C360" s="41"/>
      <c r="D360" s="41"/>
      <c r="E360" s="41"/>
      <c r="F360" s="41"/>
      <c r="G360" s="41"/>
      <c r="H360" s="43"/>
      <c r="I360" s="41"/>
      <c r="J360" s="41"/>
      <c r="K360" s="41"/>
      <c r="L360" s="41"/>
      <c r="M360" s="41"/>
      <c r="N360" s="41"/>
      <c r="O360" s="41"/>
      <c r="P360" s="41"/>
      <c r="Q360" s="1" t="s">
        <v>709</v>
      </c>
      <c r="R360" s="1" t="s">
        <v>156</v>
      </c>
      <c r="S360" s="41"/>
      <c r="T360" s="45"/>
      <c r="U360" s="41"/>
      <c r="V360" s="41"/>
    </row>
    <row r="361" spans="1:22" ht="20.25" customHeight="1" thickBot="1" x14ac:dyDescent="0.3">
      <c r="A361" s="41"/>
      <c r="B361" s="41"/>
      <c r="C361" s="41"/>
      <c r="D361" s="41"/>
      <c r="E361" s="41"/>
      <c r="F361" s="41"/>
      <c r="G361" s="41"/>
      <c r="H361" s="43"/>
      <c r="I361" s="41"/>
      <c r="J361" s="41"/>
      <c r="K361" s="41"/>
      <c r="L361" s="41"/>
      <c r="M361" s="41"/>
      <c r="N361" s="41"/>
      <c r="O361" s="41"/>
      <c r="P361" s="41"/>
      <c r="Q361" s="1" t="s">
        <v>708</v>
      </c>
      <c r="R361" s="1" t="s">
        <v>657</v>
      </c>
      <c r="S361" s="41"/>
      <c r="T361" s="45"/>
      <c r="U361" s="41"/>
      <c r="V361" s="41"/>
    </row>
    <row r="362" spans="1:22" ht="20.25" customHeight="1" thickBot="1" x14ac:dyDescent="0.3">
      <c r="A362" s="41"/>
      <c r="B362" s="41"/>
      <c r="C362" s="41"/>
      <c r="D362" s="41"/>
      <c r="E362" s="41"/>
      <c r="F362" s="41"/>
      <c r="G362" s="41"/>
      <c r="H362" s="43"/>
      <c r="I362" s="41"/>
      <c r="J362" s="41"/>
      <c r="K362" s="41"/>
      <c r="L362" s="41"/>
      <c r="M362" s="41"/>
      <c r="N362" s="41"/>
      <c r="O362" s="41"/>
      <c r="P362" s="41"/>
      <c r="Q362" s="1" t="s">
        <v>707</v>
      </c>
      <c r="R362" s="1" t="s">
        <v>706</v>
      </c>
      <c r="S362" s="41"/>
      <c r="T362" s="45"/>
      <c r="U362" s="41"/>
      <c r="V362" s="41"/>
    </row>
    <row r="363" spans="1:22" ht="20.25" customHeight="1" thickBot="1" x14ac:dyDescent="0.3">
      <c r="A363" s="41"/>
      <c r="B363" s="41"/>
      <c r="C363" s="41"/>
      <c r="D363" s="41"/>
      <c r="E363" s="41"/>
      <c r="F363" s="41"/>
      <c r="G363" s="41"/>
      <c r="H363" s="43"/>
      <c r="I363" s="41"/>
      <c r="J363" s="41"/>
      <c r="K363" s="41"/>
      <c r="L363" s="41"/>
      <c r="M363" s="41"/>
      <c r="N363" s="41"/>
      <c r="O363" s="41"/>
      <c r="P363" s="41"/>
      <c r="Q363" s="1" t="s">
        <v>705</v>
      </c>
      <c r="R363" s="1" t="s">
        <v>44</v>
      </c>
      <c r="S363" s="41"/>
      <c r="T363" s="45"/>
      <c r="U363" s="41"/>
      <c r="V363" s="41"/>
    </row>
    <row r="364" spans="1:22" ht="20.25" customHeight="1" thickBot="1" x14ac:dyDescent="0.3">
      <c r="A364" s="41"/>
      <c r="B364" s="41"/>
      <c r="C364" s="41"/>
      <c r="D364" s="41"/>
      <c r="E364" s="41"/>
      <c r="F364" s="41"/>
      <c r="G364" s="41"/>
      <c r="H364" s="43"/>
      <c r="I364" s="41"/>
      <c r="J364" s="41"/>
      <c r="K364" s="41"/>
      <c r="L364" s="41"/>
      <c r="M364" s="41"/>
      <c r="N364" s="41"/>
      <c r="O364" s="41"/>
      <c r="P364" s="41"/>
      <c r="Q364" s="1" t="s">
        <v>704</v>
      </c>
      <c r="R364" s="1" t="s">
        <v>703</v>
      </c>
      <c r="S364" s="41"/>
      <c r="T364" s="45"/>
      <c r="U364" s="41"/>
      <c r="V364" s="41"/>
    </row>
    <row r="365" spans="1:22" ht="20.25" customHeight="1" thickBot="1" x14ac:dyDescent="0.3">
      <c r="A365" s="42"/>
      <c r="B365" s="42"/>
      <c r="C365" s="42"/>
      <c r="D365" s="42"/>
      <c r="E365" s="42"/>
      <c r="F365" s="42"/>
      <c r="G365" s="42"/>
      <c r="H365" s="44"/>
      <c r="I365" s="42"/>
      <c r="J365" s="42"/>
      <c r="K365" s="42"/>
      <c r="L365" s="42"/>
      <c r="M365" s="42"/>
      <c r="N365" s="42"/>
      <c r="O365" s="42"/>
      <c r="P365" s="42"/>
      <c r="Q365" s="1" t="s">
        <v>702</v>
      </c>
      <c r="R365" s="1" t="s">
        <v>63</v>
      </c>
      <c r="S365" s="42"/>
      <c r="T365" s="46"/>
      <c r="U365" s="42"/>
      <c r="V365" s="42"/>
    </row>
    <row r="366" spans="1:22" ht="20.25" customHeight="1" thickBot="1" x14ac:dyDescent="0.3">
      <c r="A366" s="47" t="s">
        <v>665</v>
      </c>
      <c r="B366" s="47">
        <v>692</v>
      </c>
      <c r="C366" s="47" t="s">
        <v>239</v>
      </c>
      <c r="D366" s="47" t="s">
        <v>168</v>
      </c>
      <c r="E366" s="47" t="s">
        <v>675</v>
      </c>
      <c r="F366" s="47" t="s">
        <v>95</v>
      </c>
      <c r="G366" s="47"/>
      <c r="H366" s="48" t="s">
        <v>701</v>
      </c>
      <c r="I366" s="47" t="s">
        <v>171</v>
      </c>
      <c r="J366" s="47" t="s">
        <v>170</v>
      </c>
      <c r="K366" s="47"/>
      <c r="L366" s="47">
        <v>0</v>
      </c>
      <c r="M366" s="47" t="s">
        <v>700</v>
      </c>
      <c r="N366" s="47" t="s">
        <v>168</v>
      </c>
      <c r="O366" s="47" t="s">
        <v>180</v>
      </c>
      <c r="P366" s="47" t="s">
        <v>39</v>
      </c>
      <c r="Q366" s="1" t="s">
        <v>699</v>
      </c>
      <c r="R366" s="1" t="s">
        <v>698</v>
      </c>
      <c r="S366" s="47" t="s">
        <v>660</v>
      </c>
      <c r="T366" s="49">
        <v>0.5</v>
      </c>
      <c r="U366" s="47">
        <v>-361</v>
      </c>
      <c r="V366" s="47"/>
    </row>
    <row r="367" spans="1:22" ht="20.25" customHeight="1" thickBot="1" x14ac:dyDescent="0.3">
      <c r="A367" s="41"/>
      <c r="B367" s="41"/>
      <c r="C367" s="41"/>
      <c r="D367" s="41"/>
      <c r="E367" s="41"/>
      <c r="F367" s="41"/>
      <c r="G367" s="41"/>
      <c r="H367" s="43"/>
      <c r="I367" s="41"/>
      <c r="J367" s="41"/>
      <c r="K367" s="41"/>
      <c r="L367" s="41"/>
      <c r="M367" s="41"/>
      <c r="N367" s="41"/>
      <c r="O367" s="41"/>
      <c r="P367" s="41"/>
      <c r="Q367" s="1" t="s">
        <v>697</v>
      </c>
      <c r="R367" s="1" t="s">
        <v>646</v>
      </c>
      <c r="S367" s="41"/>
      <c r="T367" s="45"/>
      <c r="U367" s="41"/>
      <c r="V367" s="41"/>
    </row>
    <row r="368" spans="1:22" ht="20.25" customHeight="1" thickBot="1" x14ac:dyDescent="0.3">
      <c r="A368" s="41"/>
      <c r="B368" s="41"/>
      <c r="C368" s="41"/>
      <c r="D368" s="41"/>
      <c r="E368" s="41"/>
      <c r="F368" s="41"/>
      <c r="G368" s="41"/>
      <c r="H368" s="43"/>
      <c r="I368" s="41"/>
      <c r="J368" s="41"/>
      <c r="K368" s="41"/>
      <c r="L368" s="41"/>
      <c r="M368" s="42"/>
      <c r="N368" s="42"/>
      <c r="O368" s="42"/>
      <c r="P368" s="42"/>
      <c r="Q368" s="1" t="s">
        <v>696</v>
      </c>
      <c r="R368" s="1" t="s">
        <v>657</v>
      </c>
      <c r="S368" s="41"/>
      <c r="T368" s="45"/>
      <c r="U368" s="41"/>
      <c r="V368" s="41"/>
    </row>
    <row r="369" spans="1:22" ht="20.25" customHeight="1" thickBot="1" x14ac:dyDescent="0.3">
      <c r="A369" s="41"/>
      <c r="B369" s="41"/>
      <c r="C369" s="41"/>
      <c r="D369" s="41"/>
      <c r="E369" s="41"/>
      <c r="F369" s="41"/>
      <c r="G369" s="41"/>
      <c r="H369" s="43"/>
      <c r="I369" s="41"/>
      <c r="J369" s="41"/>
      <c r="K369" s="41"/>
      <c r="L369" s="41"/>
      <c r="M369" s="47" t="s">
        <v>695</v>
      </c>
      <c r="N369" s="47" t="s">
        <v>168</v>
      </c>
      <c r="O369" s="47" t="s">
        <v>180</v>
      </c>
      <c r="P369" s="47" t="s">
        <v>24</v>
      </c>
      <c r="Q369" s="1" t="s">
        <v>694</v>
      </c>
      <c r="R369" s="1" t="s">
        <v>670</v>
      </c>
      <c r="S369" s="41"/>
      <c r="T369" s="45"/>
      <c r="U369" s="41"/>
      <c r="V369" s="41"/>
    </row>
    <row r="370" spans="1:22" ht="20.25" customHeight="1" thickBot="1" x14ac:dyDescent="0.3">
      <c r="A370" s="41"/>
      <c r="B370" s="41"/>
      <c r="C370" s="41"/>
      <c r="D370" s="41"/>
      <c r="E370" s="41"/>
      <c r="F370" s="41"/>
      <c r="G370" s="41"/>
      <c r="H370" s="43"/>
      <c r="I370" s="41"/>
      <c r="J370" s="41"/>
      <c r="K370" s="41"/>
      <c r="L370" s="41"/>
      <c r="M370" s="41"/>
      <c r="N370" s="41"/>
      <c r="O370" s="41"/>
      <c r="P370" s="41"/>
      <c r="Q370" s="1" t="s">
        <v>693</v>
      </c>
      <c r="R370" s="1" t="s">
        <v>692</v>
      </c>
      <c r="S370" s="41"/>
      <c r="T370" s="45"/>
      <c r="U370" s="41"/>
      <c r="V370" s="41"/>
    </row>
    <row r="371" spans="1:22" ht="20.25" customHeight="1" thickBot="1" x14ac:dyDescent="0.3">
      <c r="A371" s="41"/>
      <c r="B371" s="41"/>
      <c r="C371" s="41"/>
      <c r="D371" s="41"/>
      <c r="E371" s="41"/>
      <c r="F371" s="41"/>
      <c r="G371" s="41"/>
      <c r="H371" s="43"/>
      <c r="I371" s="41"/>
      <c r="J371" s="41"/>
      <c r="K371" s="41"/>
      <c r="L371" s="41"/>
      <c r="M371" s="41"/>
      <c r="N371" s="41"/>
      <c r="O371" s="41"/>
      <c r="P371" s="41"/>
      <c r="Q371" s="1" t="s">
        <v>691</v>
      </c>
      <c r="R371" s="1" t="s">
        <v>657</v>
      </c>
      <c r="S371" s="41"/>
      <c r="T371" s="45"/>
      <c r="U371" s="41"/>
      <c r="V371" s="41"/>
    </row>
    <row r="372" spans="1:22" ht="20.25" customHeight="1" thickBot="1" x14ac:dyDescent="0.3">
      <c r="A372" s="41"/>
      <c r="B372" s="41"/>
      <c r="C372" s="41"/>
      <c r="D372" s="41"/>
      <c r="E372" s="41"/>
      <c r="F372" s="41"/>
      <c r="G372" s="41"/>
      <c r="H372" s="43"/>
      <c r="I372" s="41"/>
      <c r="J372" s="41"/>
      <c r="K372" s="41"/>
      <c r="L372" s="41"/>
      <c r="M372" s="41"/>
      <c r="N372" s="41"/>
      <c r="O372" s="41"/>
      <c r="P372" s="41"/>
      <c r="Q372" s="1" t="s">
        <v>667</v>
      </c>
      <c r="R372" s="1" t="s">
        <v>44</v>
      </c>
      <c r="S372" s="41"/>
      <c r="T372" s="45"/>
      <c r="U372" s="41"/>
      <c r="V372" s="41"/>
    </row>
    <row r="373" spans="1:22" ht="20.25" customHeight="1" thickBot="1" x14ac:dyDescent="0.3">
      <c r="A373" s="42"/>
      <c r="B373" s="42"/>
      <c r="C373" s="42"/>
      <c r="D373" s="42"/>
      <c r="E373" s="42"/>
      <c r="F373" s="42"/>
      <c r="G373" s="42"/>
      <c r="H373" s="44"/>
      <c r="I373" s="42"/>
      <c r="J373" s="42"/>
      <c r="K373" s="42"/>
      <c r="L373" s="42"/>
      <c r="M373" s="42"/>
      <c r="N373" s="42"/>
      <c r="O373" s="42"/>
      <c r="P373" s="42"/>
      <c r="Q373" s="1" t="s">
        <v>690</v>
      </c>
      <c r="R373" s="1" t="s">
        <v>63</v>
      </c>
      <c r="S373" s="42"/>
      <c r="T373" s="46"/>
      <c r="U373" s="42"/>
      <c r="V373" s="42"/>
    </row>
    <row r="374" spans="1:22" ht="20.25" customHeight="1" thickBot="1" x14ac:dyDescent="0.3">
      <c r="A374" s="47" t="s">
        <v>665</v>
      </c>
      <c r="B374" s="47">
        <v>695</v>
      </c>
      <c r="C374" s="47" t="s">
        <v>239</v>
      </c>
      <c r="D374" s="47" t="s">
        <v>168</v>
      </c>
      <c r="E374" s="47" t="s">
        <v>675</v>
      </c>
      <c r="F374" s="47" t="s">
        <v>95</v>
      </c>
      <c r="G374" s="47"/>
      <c r="H374" s="48" t="s">
        <v>689</v>
      </c>
      <c r="I374" s="47" t="s">
        <v>171</v>
      </c>
      <c r="J374" s="47" t="s">
        <v>170</v>
      </c>
      <c r="K374" s="47"/>
      <c r="L374" s="47">
        <v>0</v>
      </c>
      <c r="M374" s="47" t="s">
        <v>688</v>
      </c>
      <c r="N374" s="47" t="s">
        <v>168</v>
      </c>
      <c r="O374" s="47" t="s">
        <v>672</v>
      </c>
      <c r="P374" s="47" t="s">
        <v>24</v>
      </c>
      <c r="Q374" s="1" t="s">
        <v>687</v>
      </c>
      <c r="R374" s="1" t="s">
        <v>646</v>
      </c>
      <c r="S374" s="47" t="s">
        <v>660</v>
      </c>
      <c r="T374" s="49">
        <v>0</v>
      </c>
      <c r="U374" s="47">
        <v>-361</v>
      </c>
      <c r="V374" s="47"/>
    </row>
    <row r="375" spans="1:22" ht="20.25" customHeight="1" thickBot="1" x14ac:dyDescent="0.3">
      <c r="A375" s="41"/>
      <c r="B375" s="41"/>
      <c r="C375" s="41"/>
      <c r="D375" s="41"/>
      <c r="E375" s="41"/>
      <c r="F375" s="41"/>
      <c r="G375" s="41"/>
      <c r="H375" s="43"/>
      <c r="I375" s="41"/>
      <c r="J375" s="41"/>
      <c r="K375" s="41"/>
      <c r="L375" s="41"/>
      <c r="M375" s="41"/>
      <c r="N375" s="41"/>
      <c r="O375" s="41"/>
      <c r="P375" s="41"/>
      <c r="Q375" s="1" t="s">
        <v>686</v>
      </c>
      <c r="R375" s="1" t="s">
        <v>652</v>
      </c>
      <c r="S375" s="41"/>
      <c r="T375" s="45"/>
      <c r="U375" s="41"/>
      <c r="V375" s="41"/>
    </row>
    <row r="376" spans="1:22" ht="20.25" customHeight="1" thickBot="1" x14ac:dyDescent="0.3">
      <c r="A376" s="41"/>
      <c r="B376" s="41"/>
      <c r="C376" s="41"/>
      <c r="D376" s="41"/>
      <c r="E376" s="41"/>
      <c r="F376" s="41"/>
      <c r="G376" s="41"/>
      <c r="H376" s="43"/>
      <c r="I376" s="41"/>
      <c r="J376" s="41"/>
      <c r="K376" s="41"/>
      <c r="L376" s="41"/>
      <c r="M376" s="41"/>
      <c r="N376" s="41"/>
      <c r="O376" s="41"/>
      <c r="P376" s="41"/>
      <c r="Q376" s="1" t="s">
        <v>685</v>
      </c>
      <c r="R376" s="1" t="s">
        <v>657</v>
      </c>
      <c r="S376" s="41"/>
      <c r="T376" s="45"/>
      <c r="U376" s="41"/>
      <c r="V376" s="41"/>
    </row>
    <row r="377" spans="1:22" ht="20.25" customHeight="1" thickBot="1" x14ac:dyDescent="0.3">
      <c r="A377" s="41"/>
      <c r="B377" s="41"/>
      <c r="C377" s="41"/>
      <c r="D377" s="41"/>
      <c r="E377" s="41"/>
      <c r="F377" s="41"/>
      <c r="G377" s="41"/>
      <c r="H377" s="43"/>
      <c r="I377" s="41"/>
      <c r="J377" s="41"/>
      <c r="K377" s="41"/>
      <c r="L377" s="41"/>
      <c r="M377" s="41"/>
      <c r="N377" s="41"/>
      <c r="O377" s="41"/>
      <c r="P377" s="41"/>
      <c r="Q377" s="1" t="s">
        <v>684</v>
      </c>
      <c r="R377" s="1" t="s">
        <v>44</v>
      </c>
      <c r="S377" s="41"/>
      <c r="T377" s="45"/>
      <c r="U377" s="41"/>
      <c r="V377" s="41"/>
    </row>
    <row r="378" spans="1:22" ht="20.25" customHeight="1" thickBot="1" x14ac:dyDescent="0.3">
      <c r="A378" s="41"/>
      <c r="B378" s="41"/>
      <c r="C378" s="41"/>
      <c r="D378" s="41"/>
      <c r="E378" s="41"/>
      <c r="F378" s="41"/>
      <c r="G378" s="41"/>
      <c r="H378" s="43"/>
      <c r="I378" s="41"/>
      <c r="J378" s="41"/>
      <c r="K378" s="41"/>
      <c r="L378" s="41"/>
      <c r="M378" s="41"/>
      <c r="N378" s="41"/>
      <c r="O378" s="41"/>
      <c r="P378" s="41"/>
      <c r="Q378" s="1" t="s">
        <v>683</v>
      </c>
      <c r="R378" s="1" t="s">
        <v>34</v>
      </c>
      <c r="S378" s="41"/>
      <c r="T378" s="45"/>
      <c r="U378" s="41"/>
      <c r="V378" s="41"/>
    </row>
    <row r="379" spans="1:22" ht="20.25" customHeight="1" thickBot="1" x14ac:dyDescent="0.3">
      <c r="A379" s="42"/>
      <c r="B379" s="42"/>
      <c r="C379" s="42"/>
      <c r="D379" s="42"/>
      <c r="E379" s="42"/>
      <c r="F379" s="42"/>
      <c r="G379" s="42"/>
      <c r="H379" s="44"/>
      <c r="I379" s="42"/>
      <c r="J379" s="42"/>
      <c r="K379" s="42"/>
      <c r="L379" s="42"/>
      <c r="M379" s="42"/>
      <c r="N379" s="42"/>
      <c r="O379" s="42"/>
      <c r="P379" s="42"/>
      <c r="Q379" s="1" t="s">
        <v>682</v>
      </c>
      <c r="R379" s="1" t="s">
        <v>63</v>
      </c>
      <c r="S379" s="42"/>
      <c r="T379" s="46"/>
      <c r="U379" s="42"/>
      <c r="V379" s="42"/>
    </row>
    <row r="380" spans="1:22" ht="20.25" customHeight="1" thickBot="1" x14ac:dyDescent="0.3">
      <c r="A380" s="47" t="s">
        <v>665</v>
      </c>
      <c r="B380" s="47">
        <v>696</v>
      </c>
      <c r="C380" s="47" t="s">
        <v>239</v>
      </c>
      <c r="D380" s="47" t="s">
        <v>168</v>
      </c>
      <c r="E380" s="47" t="s">
        <v>675</v>
      </c>
      <c r="F380" s="47" t="s">
        <v>95</v>
      </c>
      <c r="G380" s="47"/>
      <c r="H380" s="48" t="s">
        <v>681</v>
      </c>
      <c r="I380" s="47" t="s">
        <v>171</v>
      </c>
      <c r="J380" s="47" t="s">
        <v>170</v>
      </c>
      <c r="K380" s="47"/>
      <c r="L380" s="47">
        <v>0</v>
      </c>
      <c r="M380" s="47" t="s">
        <v>680</v>
      </c>
      <c r="N380" s="47" t="s">
        <v>168</v>
      </c>
      <c r="O380" s="47" t="s">
        <v>672</v>
      </c>
      <c r="P380" s="47" t="s">
        <v>24</v>
      </c>
      <c r="Q380" s="1" t="s">
        <v>647</v>
      </c>
      <c r="R380" s="1" t="s">
        <v>646</v>
      </c>
      <c r="S380" s="47" t="s">
        <v>660</v>
      </c>
      <c r="T380" s="49">
        <v>0</v>
      </c>
      <c r="U380" s="47">
        <v>-361</v>
      </c>
      <c r="V380" s="47"/>
    </row>
    <row r="381" spans="1:22" ht="20.25" customHeight="1" thickBot="1" x14ac:dyDescent="0.3">
      <c r="A381" s="41"/>
      <c r="B381" s="41"/>
      <c r="C381" s="41"/>
      <c r="D381" s="41"/>
      <c r="E381" s="41"/>
      <c r="F381" s="41"/>
      <c r="G381" s="41"/>
      <c r="H381" s="43"/>
      <c r="I381" s="41"/>
      <c r="J381" s="41"/>
      <c r="K381" s="41"/>
      <c r="L381" s="41"/>
      <c r="M381" s="41"/>
      <c r="N381" s="41"/>
      <c r="O381" s="41"/>
      <c r="P381" s="41"/>
      <c r="Q381" s="1" t="s">
        <v>679</v>
      </c>
      <c r="R381" s="1" t="s">
        <v>657</v>
      </c>
      <c r="S381" s="41"/>
      <c r="T381" s="45"/>
      <c r="U381" s="41"/>
      <c r="V381" s="41"/>
    </row>
    <row r="382" spans="1:22" ht="20.25" customHeight="1" thickBot="1" x14ac:dyDescent="0.3">
      <c r="A382" s="41"/>
      <c r="B382" s="41"/>
      <c r="C382" s="41"/>
      <c r="D382" s="41"/>
      <c r="E382" s="41"/>
      <c r="F382" s="41"/>
      <c r="G382" s="41"/>
      <c r="H382" s="43"/>
      <c r="I382" s="41"/>
      <c r="J382" s="41"/>
      <c r="K382" s="41"/>
      <c r="L382" s="41"/>
      <c r="M382" s="41"/>
      <c r="N382" s="41"/>
      <c r="O382" s="41"/>
      <c r="P382" s="41"/>
      <c r="Q382" s="1" t="s">
        <v>678</v>
      </c>
      <c r="R382" s="1" t="s">
        <v>44</v>
      </c>
      <c r="S382" s="41"/>
      <c r="T382" s="45"/>
      <c r="U382" s="41"/>
      <c r="V382" s="41"/>
    </row>
    <row r="383" spans="1:22" ht="20.25" customHeight="1" thickBot="1" x14ac:dyDescent="0.3">
      <c r="A383" s="41"/>
      <c r="B383" s="41"/>
      <c r="C383" s="41"/>
      <c r="D383" s="41"/>
      <c r="E383" s="41"/>
      <c r="F383" s="41"/>
      <c r="G383" s="41"/>
      <c r="H383" s="43"/>
      <c r="I383" s="41"/>
      <c r="J383" s="41"/>
      <c r="K383" s="41"/>
      <c r="L383" s="41"/>
      <c r="M383" s="41"/>
      <c r="N383" s="41"/>
      <c r="O383" s="41"/>
      <c r="P383" s="41"/>
      <c r="Q383" s="1" t="s">
        <v>677</v>
      </c>
      <c r="R383" s="1" t="s">
        <v>34</v>
      </c>
      <c r="S383" s="41"/>
      <c r="T383" s="45"/>
      <c r="U383" s="41"/>
      <c r="V383" s="41"/>
    </row>
    <row r="384" spans="1:22" ht="20.25" customHeight="1" thickBot="1" x14ac:dyDescent="0.3">
      <c r="A384" s="42"/>
      <c r="B384" s="42"/>
      <c r="C384" s="42"/>
      <c r="D384" s="42"/>
      <c r="E384" s="42"/>
      <c r="F384" s="42"/>
      <c r="G384" s="42"/>
      <c r="H384" s="44"/>
      <c r="I384" s="42"/>
      <c r="J384" s="42"/>
      <c r="K384" s="42"/>
      <c r="L384" s="42"/>
      <c r="M384" s="42"/>
      <c r="N384" s="42"/>
      <c r="O384" s="42"/>
      <c r="P384" s="42"/>
      <c r="Q384" s="1" t="s">
        <v>676</v>
      </c>
      <c r="R384" s="1" t="s">
        <v>63</v>
      </c>
      <c r="S384" s="42"/>
      <c r="T384" s="46"/>
      <c r="U384" s="42"/>
      <c r="V384" s="42"/>
    </row>
    <row r="385" spans="1:22" ht="20.25" customHeight="1" thickBot="1" x14ac:dyDescent="0.3">
      <c r="A385" s="47" t="s">
        <v>665</v>
      </c>
      <c r="B385" s="47">
        <v>702</v>
      </c>
      <c r="C385" s="47" t="s">
        <v>239</v>
      </c>
      <c r="D385" s="47" t="s">
        <v>168</v>
      </c>
      <c r="E385" s="47" t="s">
        <v>675</v>
      </c>
      <c r="F385" s="47" t="s">
        <v>95</v>
      </c>
      <c r="G385" s="47"/>
      <c r="H385" s="48" t="s">
        <v>674</v>
      </c>
      <c r="I385" s="47" t="s">
        <v>171</v>
      </c>
      <c r="J385" s="47" t="s">
        <v>170</v>
      </c>
      <c r="K385" s="47"/>
      <c r="L385" s="47">
        <v>0</v>
      </c>
      <c r="M385" s="47" t="s">
        <v>673</v>
      </c>
      <c r="N385" s="47" t="s">
        <v>168</v>
      </c>
      <c r="O385" s="47" t="s">
        <v>672</v>
      </c>
      <c r="P385" s="47" t="s">
        <v>24</v>
      </c>
      <c r="Q385" s="1" t="s">
        <v>671</v>
      </c>
      <c r="R385" s="1" t="s">
        <v>670</v>
      </c>
      <c r="S385" s="47" t="s">
        <v>660</v>
      </c>
      <c r="T385" s="49">
        <v>0</v>
      </c>
      <c r="U385" s="47">
        <v>-361</v>
      </c>
      <c r="V385" s="47"/>
    </row>
    <row r="386" spans="1:22" ht="20.25" customHeight="1" thickBot="1" x14ac:dyDescent="0.3">
      <c r="A386" s="41"/>
      <c r="B386" s="41"/>
      <c r="C386" s="41"/>
      <c r="D386" s="41"/>
      <c r="E386" s="41"/>
      <c r="F386" s="41"/>
      <c r="G386" s="41"/>
      <c r="H386" s="43"/>
      <c r="I386" s="41"/>
      <c r="J386" s="41"/>
      <c r="K386" s="41"/>
      <c r="L386" s="41"/>
      <c r="M386" s="41"/>
      <c r="N386" s="41"/>
      <c r="O386" s="41"/>
      <c r="P386" s="41"/>
      <c r="Q386" s="1" t="s">
        <v>669</v>
      </c>
      <c r="R386" s="1" t="s">
        <v>646</v>
      </c>
      <c r="S386" s="41"/>
      <c r="T386" s="45"/>
      <c r="U386" s="41"/>
      <c r="V386" s="41"/>
    </row>
    <row r="387" spans="1:22" ht="20.25" customHeight="1" thickBot="1" x14ac:dyDescent="0.3">
      <c r="A387" s="41"/>
      <c r="B387" s="41"/>
      <c r="C387" s="41"/>
      <c r="D387" s="41"/>
      <c r="E387" s="41"/>
      <c r="F387" s="41"/>
      <c r="G387" s="41"/>
      <c r="H387" s="43"/>
      <c r="I387" s="41"/>
      <c r="J387" s="41"/>
      <c r="K387" s="41"/>
      <c r="L387" s="41"/>
      <c r="M387" s="41"/>
      <c r="N387" s="41"/>
      <c r="O387" s="41"/>
      <c r="P387" s="41"/>
      <c r="Q387" s="1" t="s">
        <v>668</v>
      </c>
      <c r="R387" s="1" t="s">
        <v>657</v>
      </c>
      <c r="S387" s="41"/>
      <c r="T387" s="45"/>
      <c r="U387" s="41"/>
      <c r="V387" s="41"/>
    </row>
    <row r="388" spans="1:22" ht="20.25" customHeight="1" thickBot="1" x14ac:dyDescent="0.3">
      <c r="A388" s="41"/>
      <c r="B388" s="41"/>
      <c r="C388" s="41"/>
      <c r="D388" s="41"/>
      <c r="E388" s="41"/>
      <c r="F388" s="41"/>
      <c r="G388" s="41"/>
      <c r="H388" s="43"/>
      <c r="I388" s="41"/>
      <c r="J388" s="41"/>
      <c r="K388" s="41"/>
      <c r="L388" s="41"/>
      <c r="M388" s="41"/>
      <c r="N388" s="41"/>
      <c r="O388" s="41"/>
      <c r="P388" s="41"/>
      <c r="Q388" s="1" t="s">
        <v>667</v>
      </c>
      <c r="R388" s="1" t="s">
        <v>44</v>
      </c>
      <c r="S388" s="41"/>
      <c r="T388" s="45"/>
      <c r="U388" s="41"/>
      <c r="V388" s="41"/>
    </row>
    <row r="389" spans="1:22" ht="20.25" customHeight="1" thickBot="1" x14ac:dyDescent="0.3">
      <c r="A389" s="42"/>
      <c r="B389" s="42"/>
      <c r="C389" s="42"/>
      <c r="D389" s="42"/>
      <c r="E389" s="42"/>
      <c r="F389" s="42"/>
      <c r="G389" s="42"/>
      <c r="H389" s="44"/>
      <c r="I389" s="42"/>
      <c r="J389" s="42"/>
      <c r="K389" s="42"/>
      <c r="L389" s="42"/>
      <c r="M389" s="42"/>
      <c r="N389" s="42"/>
      <c r="O389" s="42"/>
      <c r="P389" s="42"/>
      <c r="Q389" s="1" t="s">
        <v>666</v>
      </c>
      <c r="R389" s="1" t="s">
        <v>63</v>
      </c>
      <c r="S389" s="42"/>
      <c r="T389" s="46"/>
      <c r="U389" s="42"/>
      <c r="V389" s="42"/>
    </row>
    <row r="390" spans="1:22" ht="20.25" customHeight="1" thickBot="1" x14ac:dyDescent="0.3">
      <c r="A390" s="47" t="s">
        <v>665</v>
      </c>
      <c r="B390" s="47">
        <v>710</v>
      </c>
      <c r="C390" s="47" t="s">
        <v>239</v>
      </c>
      <c r="D390" s="47" t="s">
        <v>168</v>
      </c>
      <c r="E390" s="47" t="s">
        <v>664</v>
      </c>
      <c r="F390" s="47" t="s">
        <v>95</v>
      </c>
      <c r="G390" s="47"/>
      <c r="H390" s="48" t="s">
        <v>663</v>
      </c>
      <c r="I390" s="47" t="s">
        <v>171</v>
      </c>
      <c r="J390" s="47" t="s">
        <v>170</v>
      </c>
      <c r="K390" s="47"/>
      <c r="L390" s="47">
        <v>0</v>
      </c>
      <c r="M390" s="47" t="s">
        <v>662</v>
      </c>
      <c r="N390" s="47" t="s">
        <v>168</v>
      </c>
      <c r="O390" s="47" t="s">
        <v>650</v>
      </c>
      <c r="P390" s="47" t="s">
        <v>24</v>
      </c>
      <c r="Q390" s="1" t="s">
        <v>661</v>
      </c>
      <c r="R390" s="1" t="s">
        <v>650</v>
      </c>
      <c r="S390" s="47" t="s">
        <v>660</v>
      </c>
      <c r="T390" s="50">
        <v>0.66666666666666696</v>
      </c>
      <c r="U390" s="47">
        <v>-361</v>
      </c>
      <c r="V390" s="47"/>
    </row>
    <row r="391" spans="1:22" ht="20.25" customHeight="1" thickBot="1" x14ac:dyDescent="0.3">
      <c r="A391" s="41"/>
      <c r="B391" s="41"/>
      <c r="C391" s="41"/>
      <c r="D391" s="41"/>
      <c r="E391" s="41"/>
      <c r="F391" s="41"/>
      <c r="G391" s="41"/>
      <c r="H391" s="43"/>
      <c r="I391" s="41"/>
      <c r="J391" s="41"/>
      <c r="K391" s="41"/>
      <c r="L391" s="41"/>
      <c r="M391" s="41"/>
      <c r="N391" s="41"/>
      <c r="O391" s="41"/>
      <c r="P391" s="41"/>
      <c r="Q391" s="1" t="s">
        <v>647</v>
      </c>
      <c r="R391" s="1" t="s">
        <v>646</v>
      </c>
      <c r="S391" s="41"/>
      <c r="T391" s="51"/>
      <c r="U391" s="41"/>
      <c r="V391" s="41"/>
    </row>
    <row r="392" spans="1:22" ht="20.25" customHeight="1" thickBot="1" x14ac:dyDescent="0.3">
      <c r="A392" s="41"/>
      <c r="B392" s="41"/>
      <c r="C392" s="41"/>
      <c r="D392" s="41"/>
      <c r="E392" s="41"/>
      <c r="F392" s="41"/>
      <c r="G392" s="41"/>
      <c r="H392" s="43"/>
      <c r="I392" s="41"/>
      <c r="J392" s="41"/>
      <c r="K392" s="41"/>
      <c r="L392" s="41"/>
      <c r="M392" s="41"/>
      <c r="N392" s="41"/>
      <c r="O392" s="41"/>
      <c r="P392" s="41"/>
      <c r="Q392" s="1" t="s">
        <v>659</v>
      </c>
      <c r="R392" s="1" t="s">
        <v>652</v>
      </c>
      <c r="S392" s="41"/>
      <c r="T392" s="51"/>
      <c r="U392" s="41"/>
      <c r="V392" s="41"/>
    </row>
    <row r="393" spans="1:22" ht="20.25" customHeight="1" thickBot="1" x14ac:dyDescent="0.3">
      <c r="A393" s="41"/>
      <c r="B393" s="41"/>
      <c r="C393" s="41"/>
      <c r="D393" s="41"/>
      <c r="E393" s="41"/>
      <c r="F393" s="41"/>
      <c r="G393" s="41"/>
      <c r="H393" s="43"/>
      <c r="I393" s="41"/>
      <c r="J393" s="41"/>
      <c r="K393" s="41"/>
      <c r="L393" s="41"/>
      <c r="M393" s="41"/>
      <c r="N393" s="41"/>
      <c r="O393" s="41"/>
      <c r="P393" s="41"/>
      <c r="Q393" s="1" t="s">
        <v>659</v>
      </c>
      <c r="R393" s="1" t="s">
        <v>652</v>
      </c>
      <c r="S393" s="41"/>
      <c r="T393" s="51"/>
      <c r="U393" s="41"/>
      <c r="V393" s="41"/>
    </row>
    <row r="394" spans="1:22" ht="20.25" customHeight="1" thickBot="1" x14ac:dyDescent="0.3">
      <c r="A394" s="41"/>
      <c r="B394" s="41"/>
      <c r="C394" s="41"/>
      <c r="D394" s="41"/>
      <c r="E394" s="41"/>
      <c r="F394" s="41"/>
      <c r="G394" s="41"/>
      <c r="H394" s="43"/>
      <c r="I394" s="41"/>
      <c r="J394" s="41"/>
      <c r="K394" s="41"/>
      <c r="L394" s="41"/>
      <c r="M394" s="41"/>
      <c r="N394" s="41"/>
      <c r="O394" s="41"/>
      <c r="P394" s="41"/>
      <c r="Q394" s="1" t="s">
        <v>658</v>
      </c>
      <c r="R394" s="1" t="s">
        <v>657</v>
      </c>
      <c r="S394" s="41"/>
      <c r="T394" s="51"/>
      <c r="U394" s="41"/>
      <c r="V394" s="41"/>
    </row>
    <row r="395" spans="1:22" ht="20.25" customHeight="1" thickBot="1" x14ac:dyDescent="0.3">
      <c r="A395" s="41"/>
      <c r="B395" s="41"/>
      <c r="C395" s="41"/>
      <c r="D395" s="41"/>
      <c r="E395" s="41"/>
      <c r="F395" s="41"/>
      <c r="G395" s="41"/>
      <c r="H395" s="43"/>
      <c r="I395" s="41"/>
      <c r="J395" s="41"/>
      <c r="K395" s="41"/>
      <c r="L395" s="41"/>
      <c r="M395" s="42"/>
      <c r="N395" s="42"/>
      <c r="O395" s="42"/>
      <c r="P395" s="42"/>
      <c r="Q395" s="1" t="s">
        <v>656</v>
      </c>
      <c r="R395" s="1" t="s">
        <v>34</v>
      </c>
      <c r="S395" s="41"/>
      <c r="T395" s="51"/>
      <c r="U395" s="41"/>
      <c r="V395" s="41"/>
    </row>
    <row r="396" spans="1:22" ht="20.25" customHeight="1" thickBot="1" x14ac:dyDescent="0.3">
      <c r="A396" s="41"/>
      <c r="B396" s="41"/>
      <c r="C396" s="41"/>
      <c r="D396" s="41"/>
      <c r="E396" s="41"/>
      <c r="F396" s="41"/>
      <c r="G396" s="41"/>
      <c r="H396" s="43"/>
      <c r="I396" s="41"/>
      <c r="J396" s="41"/>
      <c r="K396" s="41"/>
      <c r="L396" s="41"/>
      <c r="M396" s="47" t="s">
        <v>655</v>
      </c>
      <c r="N396" s="47" t="s">
        <v>168</v>
      </c>
      <c r="O396" s="47" t="s">
        <v>650</v>
      </c>
      <c r="P396" s="47" t="s">
        <v>39</v>
      </c>
      <c r="Q396" s="1" t="s">
        <v>654</v>
      </c>
      <c r="R396" s="1" t="s">
        <v>648</v>
      </c>
      <c r="S396" s="41"/>
      <c r="T396" s="51"/>
      <c r="U396" s="41"/>
      <c r="V396" s="41"/>
    </row>
    <row r="397" spans="1:22" ht="20.25" customHeight="1" thickBot="1" x14ac:dyDescent="0.3">
      <c r="A397" s="41"/>
      <c r="B397" s="41"/>
      <c r="C397" s="41"/>
      <c r="D397" s="41"/>
      <c r="E397" s="41"/>
      <c r="F397" s="41"/>
      <c r="G397" s="41"/>
      <c r="H397" s="43"/>
      <c r="I397" s="41"/>
      <c r="J397" s="41"/>
      <c r="K397" s="41"/>
      <c r="L397" s="41"/>
      <c r="M397" s="41"/>
      <c r="N397" s="41"/>
      <c r="O397" s="41"/>
      <c r="P397" s="41"/>
      <c r="Q397" s="1" t="s">
        <v>647</v>
      </c>
      <c r="R397" s="1" t="s">
        <v>646</v>
      </c>
      <c r="S397" s="41"/>
      <c r="T397" s="51"/>
      <c r="U397" s="41"/>
      <c r="V397" s="41"/>
    </row>
    <row r="398" spans="1:22" ht="20.25" customHeight="1" thickBot="1" x14ac:dyDescent="0.3">
      <c r="A398" s="41"/>
      <c r="B398" s="41"/>
      <c r="C398" s="41"/>
      <c r="D398" s="41"/>
      <c r="E398" s="41"/>
      <c r="F398" s="41"/>
      <c r="G398" s="41"/>
      <c r="H398" s="43"/>
      <c r="I398" s="41"/>
      <c r="J398" s="41"/>
      <c r="K398" s="41"/>
      <c r="L398" s="41"/>
      <c r="M398" s="41"/>
      <c r="N398" s="41"/>
      <c r="O398" s="41"/>
      <c r="P398" s="41"/>
      <c r="Q398" s="1" t="s">
        <v>653</v>
      </c>
      <c r="R398" s="1" t="s">
        <v>652</v>
      </c>
      <c r="S398" s="41"/>
      <c r="T398" s="51"/>
      <c r="U398" s="41"/>
      <c r="V398" s="41"/>
    </row>
    <row r="399" spans="1:22" ht="20.25" customHeight="1" thickBot="1" x14ac:dyDescent="0.3">
      <c r="A399" s="41"/>
      <c r="B399" s="41"/>
      <c r="C399" s="41"/>
      <c r="D399" s="41"/>
      <c r="E399" s="41"/>
      <c r="F399" s="41"/>
      <c r="G399" s="41"/>
      <c r="H399" s="43"/>
      <c r="I399" s="41"/>
      <c r="J399" s="41"/>
      <c r="K399" s="41"/>
      <c r="L399" s="41"/>
      <c r="M399" s="42"/>
      <c r="N399" s="42"/>
      <c r="O399" s="42"/>
      <c r="P399" s="42"/>
      <c r="Q399" s="1" t="s">
        <v>645</v>
      </c>
      <c r="R399" s="1" t="s">
        <v>644</v>
      </c>
      <c r="S399" s="41"/>
      <c r="T399" s="51"/>
      <c r="U399" s="41"/>
      <c r="V399" s="41"/>
    </row>
    <row r="400" spans="1:22" ht="20.25" customHeight="1" thickBot="1" x14ac:dyDescent="0.3">
      <c r="A400" s="41"/>
      <c r="B400" s="41"/>
      <c r="C400" s="41"/>
      <c r="D400" s="41"/>
      <c r="E400" s="41"/>
      <c r="F400" s="41"/>
      <c r="G400" s="41"/>
      <c r="H400" s="43"/>
      <c r="I400" s="41"/>
      <c r="J400" s="41"/>
      <c r="K400" s="41"/>
      <c r="L400" s="41"/>
      <c r="M400" s="47" t="s">
        <v>651</v>
      </c>
      <c r="N400" s="47" t="s">
        <v>168</v>
      </c>
      <c r="O400" s="47" t="s">
        <v>650</v>
      </c>
      <c r="P400" s="47" t="s">
        <v>39</v>
      </c>
      <c r="Q400" s="1" t="s">
        <v>649</v>
      </c>
      <c r="R400" s="1" t="s">
        <v>648</v>
      </c>
      <c r="S400" s="41"/>
      <c r="T400" s="51"/>
      <c r="U400" s="41"/>
      <c r="V400" s="41"/>
    </row>
    <row r="401" spans="1:22" ht="20.25" customHeight="1" thickBot="1" x14ac:dyDescent="0.3">
      <c r="A401" s="41"/>
      <c r="B401" s="41"/>
      <c r="C401" s="41"/>
      <c r="D401" s="41"/>
      <c r="E401" s="41"/>
      <c r="F401" s="41"/>
      <c r="G401" s="41"/>
      <c r="H401" s="43"/>
      <c r="I401" s="41"/>
      <c r="J401" s="41"/>
      <c r="K401" s="41"/>
      <c r="L401" s="41"/>
      <c r="M401" s="41"/>
      <c r="N401" s="41"/>
      <c r="O401" s="41"/>
      <c r="P401" s="41"/>
      <c r="Q401" s="1" t="s">
        <v>647</v>
      </c>
      <c r="R401" s="1" t="s">
        <v>646</v>
      </c>
      <c r="S401" s="41"/>
      <c r="T401" s="51"/>
      <c r="U401" s="41"/>
      <c r="V401" s="41"/>
    </row>
    <row r="402" spans="1:22" ht="20.25" customHeight="1" thickBot="1" x14ac:dyDescent="0.3">
      <c r="A402" s="42"/>
      <c r="B402" s="42"/>
      <c r="C402" s="42"/>
      <c r="D402" s="42"/>
      <c r="E402" s="42"/>
      <c r="F402" s="42"/>
      <c r="G402" s="42"/>
      <c r="H402" s="44"/>
      <c r="I402" s="42"/>
      <c r="J402" s="42"/>
      <c r="K402" s="42"/>
      <c r="L402" s="42"/>
      <c r="M402" s="42"/>
      <c r="N402" s="42"/>
      <c r="O402" s="42"/>
      <c r="P402" s="42"/>
      <c r="Q402" s="1" t="s">
        <v>645</v>
      </c>
      <c r="R402" s="1" t="s">
        <v>644</v>
      </c>
      <c r="S402" s="42"/>
      <c r="T402" s="52"/>
      <c r="U402" s="42"/>
      <c r="V402" s="42"/>
    </row>
    <row r="403" spans="1:22" ht="20.25" customHeight="1" thickBot="1" x14ac:dyDescent="0.3">
      <c r="A403" s="47" t="s">
        <v>208</v>
      </c>
      <c r="B403" s="47">
        <v>746</v>
      </c>
      <c r="C403" s="47" t="s">
        <v>265</v>
      </c>
      <c r="D403" s="47" t="s">
        <v>251</v>
      </c>
      <c r="E403" s="47" t="s">
        <v>608</v>
      </c>
      <c r="F403" s="47" t="s">
        <v>95</v>
      </c>
      <c r="G403" s="47"/>
      <c r="H403" s="48" t="s">
        <v>643</v>
      </c>
      <c r="I403" s="47" t="s">
        <v>262</v>
      </c>
      <c r="J403" s="47" t="s">
        <v>261</v>
      </c>
      <c r="K403" s="47"/>
      <c r="L403" s="47">
        <v>0</v>
      </c>
      <c r="M403" s="47" t="s">
        <v>642</v>
      </c>
      <c r="N403" s="47" t="s">
        <v>564</v>
      </c>
      <c r="O403" s="47" t="s">
        <v>259</v>
      </c>
      <c r="P403" s="47" t="s">
        <v>24</v>
      </c>
      <c r="Q403" s="1" t="s">
        <v>641</v>
      </c>
      <c r="R403" s="1" t="s">
        <v>562</v>
      </c>
      <c r="S403" s="47" t="s">
        <v>259</v>
      </c>
      <c r="T403" s="49">
        <v>0</v>
      </c>
      <c r="U403" s="47">
        <v>-79</v>
      </c>
      <c r="V403" s="47"/>
    </row>
    <row r="404" spans="1:22" ht="20.25" customHeight="1" thickBot="1" x14ac:dyDescent="0.3">
      <c r="A404" s="41"/>
      <c r="B404" s="41"/>
      <c r="C404" s="41"/>
      <c r="D404" s="41"/>
      <c r="E404" s="41"/>
      <c r="F404" s="41"/>
      <c r="G404" s="41"/>
      <c r="H404" s="43"/>
      <c r="I404" s="41"/>
      <c r="J404" s="41"/>
      <c r="K404" s="41"/>
      <c r="L404" s="41"/>
      <c r="M404" s="41"/>
      <c r="N404" s="41"/>
      <c r="O404" s="41"/>
      <c r="P404" s="41"/>
      <c r="Q404" s="1" t="s">
        <v>640</v>
      </c>
      <c r="R404" s="1" t="s">
        <v>146</v>
      </c>
      <c r="S404" s="41"/>
      <c r="T404" s="45"/>
      <c r="U404" s="41"/>
      <c r="V404" s="41"/>
    </row>
    <row r="405" spans="1:22" ht="20.25" customHeight="1" thickBot="1" x14ac:dyDescent="0.3">
      <c r="A405" s="41"/>
      <c r="B405" s="41"/>
      <c r="C405" s="41"/>
      <c r="D405" s="41"/>
      <c r="E405" s="41"/>
      <c r="F405" s="41"/>
      <c r="G405" s="41"/>
      <c r="H405" s="43"/>
      <c r="I405" s="41"/>
      <c r="J405" s="41"/>
      <c r="K405" s="41"/>
      <c r="L405" s="41"/>
      <c r="M405" s="41"/>
      <c r="N405" s="41"/>
      <c r="O405" s="41"/>
      <c r="P405" s="41"/>
      <c r="Q405" s="1" t="s">
        <v>558</v>
      </c>
      <c r="R405" s="1" t="s">
        <v>557</v>
      </c>
      <c r="S405" s="41"/>
      <c r="T405" s="45"/>
      <c r="U405" s="41"/>
      <c r="V405" s="41"/>
    </row>
    <row r="406" spans="1:22" ht="20.25" customHeight="1" thickBot="1" x14ac:dyDescent="0.3">
      <c r="A406" s="41"/>
      <c r="B406" s="41"/>
      <c r="C406" s="41"/>
      <c r="D406" s="41"/>
      <c r="E406" s="41"/>
      <c r="F406" s="41"/>
      <c r="G406" s="41"/>
      <c r="H406" s="43"/>
      <c r="I406" s="41"/>
      <c r="J406" s="41"/>
      <c r="K406" s="41"/>
      <c r="L406" s="41"/>
      <c r="M406" s="41"/>
      <c r="N406" s="41"/>
      <c r="O406" s="41"/>
      <c r="P406" s="41"/>
      <c r="Q406" s="1" t="s">
        <v>556</v>
      </c>
      <c r="R406" s="1" t="s">
        <v>555</v>
      </c>
      <c r="S406" s="41"/>
      <c r="T406" s="45"/>
      <c r="U406" s="41"/>
      <c r="V406" s="41"/>
    </row>
    <row r="407" spans="1:22" ht="20.25" customHeight="1" thickBot="1" x14ac:dyDescent="0.3">
      <c r="A407" s="41"/>
      <c r="B407" s="41"/>
      <c r="C407" s="41"/>
      <c r="D407" s="41"/>
      <c r="E407" s="41"/>
      <c r="F407" s="41"/>
      <c r="G407" s="41"/>
      <c r="H407" s="43"/>
      <c r="I407" s="41"/>
      <c r="J407" s="41"/>
      <c r="K407" s="41"/>
      <c r="L407" s="41"/>
      <c r="M407" s="41"/>
      <c r="N407" s="41"/>
      <c r="O407" s="41"/>
      <c r="P407" s="41"/>
      <c r="Q407" s="1" t="s">
        <v>639</v>
      </c>
      <c r="R407" s="1" t="s">
        <v>249</v>
      </c>
      <c r="S407" s="41"/>
      <c r="T407" s="45"/>
      <c r="U407" s="41"/>
      <c r="V407" s="41"/>
    </row>
    <row r="408" spans="1:22" ht="20.25" customHeight="1" thickBot="1" x14ac:dyDescent="0.3">
      <c r="A408" s="41"/>
      <c r="B408" s="41"/>
      <c r="C408" s="41"/>
      <c r="D408" s="41"/>
      <c r="E408" s="41"/>
      <c r="F408" s="41"/>
      <c r="G408" s="41"/>
      <c r="H408" s="43"/>
      <c r="I408" s="41"/>
      <c r="J408" s="41"/>
      <c r="K408" s="41"/>
      <c r="L408" s="41"/>
      <c r="M408" s="41"/>
      <c r="N408" s="41"/>
      <c r="O408" s="41"/>
      <c r="P408" s="41"/>
      <c r="Q408" s="1" t="s">
        <v>638</v>
      </c>
      <c r="R408" s="1" t="s">
        <v>578</v>
      </c>
      <c r="S408" s="41"/>
      <c r="T408" s="45"/>
      <c r="U408" s="41"/>
      <c r="V408" s="41"/>
    </row>
    <row r="409" spans="1:22" ht="20.25" customHeight="1" thickBot="1" x14ac:dyDescent="0.3">
      <c r="A409" s="41"/>
      <c r="B409" s="41"/>
      <c r="C409" s="41"/>
      <c r="D409" s="41"/>
      <c r="E409" s="41"/>
      <c r="F409" s="41"/>
      <c r="G409" s="41"/>
      <c r="H409" s="43"/>
      <c r="I409" s="41"/>
      <c r="J409" s="41"/>
      <c r="K409" s="41"/>
      <c r="L409" s="41"/>
      <c r="M409" s="41"/>
      <c r="N409" s="41"/>
      <c r="O409" s="41"/>
      <c r="P409" s="41"/>
      <c r="Q409" s="1" t="s">
        <v>637</v>
      </c>
      <c r="R409" s="1" t="s">
        <v>247</v>
      </c>
      <c r="S409" s="41"/>
      <c r="T409" s="45"/>
      <c r="U409" s="41"/>
      <c r="V409" s="41"/>
    </row>
    <row r="410" spans="1:22" ht="20.25" customHeight="1" thickBot="1" x14ac:dyDescent="0.3">
      <c r="A410" s="41"/>
      <c r="B410" s="41"/>
      <c r="C410" s="41"/>
      <c r="D410" s="41"/>
      <c r="E410" s="41"/>
      <c r="F410" s="41"/>
      <c r="G410" s="41"/>
      <c r="H410" s="43"/>
      <c r="I410" s="41"/>
      <c r="J410" s="41"/>
      <c r="K410" s="41"/>
      <c r="L410" s="41"/>
      <c r="M410" s="42"/>
      <c r="N410" s="42"/>
      <c r="O410" s="42"/>
      <c r="P410" s="42"/>
      <c r="Q410" s="1" t="s">
        <v>636</v>
      </c>
      <c r="R410" s="1" t="s">
        <v>5</v>
      </c>
      <c r="S410" s="41"/>
      <c r="T410" s="45"/>
      <c r="U410" s="41"/>
      <c r="V410" s="41"/>
    </row>
    <row r="411" spans="1:22" ht="20.25" customHeight="1" thickBot="1" x14ac:dyDescent="0.3">
      <c r="A411" s="41"/>
      <c r="B411" s="41"/>
      <c r="C411" s="41"/>
      <c r="D411" s="41"/>
      <c r="E411" s="41"/>
      <c r="F411" s="41"/>
      <c r="G411" s="41"/>
      <c r="H411" s="43"/>
      <c r="I411" s="41"/>
      <c r="J411" s="41"/>
      <c r="K411" s="41"/>
      <c r="L411" s="41"/>
      <c r="M411" s="47" t="s">
        <v>635</v>
      </c>
      <c r="N411" s="47" t="s">
        <v>564</v>
      </c>
      <c r="O411" s="47" t="s">
        <v>259</v>
      </c>
      <c r="P411" s="47" t="s">
        <v>24</v>
      </c>
      <c r="Q411" s="1" t="s">
        <v>634</v>
      </c>
      <c r="R411" s="1" t="s">
        <v>562</v>
      </c>
      <c r="S411" s="41"/>
      <c r="T411" s="45"/>
      <c r="U411" s="41"/>
      <c r="V411" s="41"/>
    </row>
    <row r="412" spans="1:22" ht="20.25" customHeight="1" thickBot="1" x14ac:dyDescent="0.3">
      <c r="A412" s="41"/>
      <c r="B412" s="41"/>
      <c r="C412" s="41"/>
      <c r="D412" s="41"/>
      <c r="E412" s="41"/>
      <c r="F412" s="41"/>
      <c r="G412" s="41"/>
      <c r="H412" s="43"/>
      <c r="I412" s="41"/>
      <c r="J412" s="41"/>
      <c r="K412" s="41"/>
      <c r="L412" s="41"/>
      <c r="M412" s="41"/>
      <c r="N412" s="41"/>
      <c r="O412" s="41"/>
      <c r="P412" s="41"/>
      <c r="Q412" s="1" t="s">
        <v>633</v>
      </c>
      <c r="R412" s="1" t="s">
        <v>146</v>
      </c>
      <c r="S412" s="41"/>
      <c r="T412" s="45"/>
      <c r="U412" s="41"/>
      <c r="V412" s="41"/>
    </row>
    <row r="413" spans="1:22" ht="20.25" customHeight="1" thickBot="1" x14ac:dyDescent="0.3">
      <c r="A413" s="41"/>
      <c r="B413" s="41"/>
      <c r="C413" s="41"/>
      <c r="D413" s="41"/>
      <c r="E413" s="41"/>
      <c r="F413" s="41"/>
      <c r="G413" s="41"/>
      <c r="H413" s="43"/>
      <c r="I413" s="41"/>
      <c r="J413" s="41"/>
      <c r="K413" s="41"/>
      <c r="L413" s="41"/>
      <c r="M413" s="41"/>
      <c r="N413" s="41"/>
      <c r="O413" s="41"/>
      <c r="P413" s="41"/>
      <c r="Q413" s="1" t="s">
        <v>632</v>
      </c>
      <c r="R413" s="1" t="s">
        <v>580</v>
      </c>
      <c r="S413" s="41"/>
      <c r="T413" s="45"/>
      <c r="U413" s="41"/>
      <c r="V413" s="41"/>
    </row>
    <row r="414" spans="1:22" ht="20.25" customHeight="1" thickBot="1" x14ac:dyDescent="0.3">
      <c r="A414" s="41"/>
      <c r="B414" s="41"/>
      <c r="C414" s="41"/>
      <c r="D414" s="41"/>
      <c r="E414" s="41"/>
      <c r="F414" s="41"/>
      <c r="G414" s="41"/>
      <c r="H414" s="43"/>
      <c r="I414" s="41"/>
      <c r="J414" s="41"/>
      <c r="K414" s="41"/>
      <c r="L414" s="41"/>
      <c r="M414" s="41"/>
      <c r="N414" s="41"/>
      <c r="O414" s="41"/>
      <c r="P414" s="41"/>
      <c r="Q414" s="1" t="s">
        <v>631</v>
      </c>
      <c r="R414" s="1" t="s">
        <v>249</v>
      </c>
      <c r="S414" s="41"/>
      <c r="T414" s="45"/>
      <c r="U414" s="41"/>
      <c r="V414" s="41"/>
    </row>
    <row r="415" spans="1:22" ht="20.25" customHeight="1" thickBot="1" x14ac:dyDescent="0.3">
      <c r="A415" s="42"/>
      <c r="B415" s="42"/>
      <c r="C415" s="42"/>
      <c r="D415" s="42"/>
      <c r="E415" s="42"/>
      <c r="F415" s="42"/>
      <c r="G415" s="42"/>
      <c r="H415" s="44"/>
      <c r="I415" s="42"/>
      <c r="J415" s="42"/>
      <c r="K415" s="42"/>
      <c r="L415" s="42"/>
      <c r="M415" s="42"/>
      <c r="N415" s="42"/>
      <c r="O415" s="42"/>
      <c r="P415" s="42"/>
      <c r="Q415" s="1" t="s">
        <v>630</v>
      </c>
      <c r="R415" s="1" t="s">
        <v>5</v>
      </c>
      <c r="S415" s="42"/>
      <c r="T415" s="46"/>
      <c r="U415" s="42"/>
      <c r="V415" s="42"/>
    </row>
    <row r="416" spans="1:22" ht="20.25" customHeight="1" thickBot="1" x14ac:dyDescent="0.3">
      <c r="A416" s="47" t="s">
        <v>208</v>
      </c>
      <c r="B416" s="47">
        <v>747</v>
      </c>
      <c r="C416" s="47" t="s">
        <v>265</v>
      </c>
      <c r="D416" s="47" t="s">
        <v>251</v>
      </c>
      <c r="E416" s="47" t="s">
        <v>608</v>
      </c>
      <c r="F416" s="47" t="s">
        <v>95</v>
      </c>
      <c r="G416" s="47"/>
      <c r="H416" s="48" t="s">
        <v>629</v>
      </c>
      <c r="I416" s="47" t="s">
        <v>262</v>
      </c>
      <c r="J416" s="47" t="s">
        <v>261</v>
      </c>
      <c r="K416" s="47"/>
      <c r="L416" s="47">
        <v>0</v>
      </c>
      <c r="M416" s="47" t="s">
        <v>628</v>
      </c>
      <c r="N416" s="47" t="s">
        <v>251</v>
      </c>
      <c r="O416" s="47" t="s">
        <v>568</v>
      </c>
      <c r="P416" s="47" t="s">
        <v>39</v>
      </c>
      <c r="Q416" s="1" t="s">
        <v>627</v>
      </c>
      <c r="R416" s="1" t="s">
        <v>562</v>
      </c>
      <c r="S416" s="47" t="s">
        <v>259</v>
      </c>
      <c r="T416" s="50">
        <v>0.66666666666666696</v>
      </c>
      <c r="U416" s="47">
        <v>-79</v>
      </c>
      <c r="V416" s="47"/>
    </row>
    <row r="417" spans="1:22" ht="20.25" customHeight="1" thickBot="1" x14ac:dyDescent="0.3">
      <c r="A417" s="41"/>
      <c r="B417" s="41"/>
      <c r="C417" s="41"/>
      <c r="D417" s="41"/>
      <c r="E417" s="41"/>
      <c r="F417" s="41"/>
      <c r="G417" s="41"/>
      <c r="H417" s="43"/>
      <c r="I417" s="41"/>
      <c r="J417" s="41"/>
      <c r="K417" s="41"/>
      <c r="L417" s="41"/>
      <c r="M417" s="42"/>
      <c r="N417" s="42"/>
      <c r="O417" s="42"/>
      <c r="P417" s="42"/>
      <c r="Q417" s="1" t="s">
        <v>624</v>
      </c>
      <c r="R417" s="1" t="s">
        <v>620</v>
      </c>
      <c r="S417" s="41"/>
      <c r="T417" s="51"/>
      <c r="U417" s="41"/>
      <c r="V417" s="41"/>
    </row>
    <row r="418" spans="1:22" ht="20.25" customHeight="1" thickBot="1" x14ac:dyDescent="0.3">
      <c r="A418" s="41"/>
      <c r="B418" s="41"/>
      <c r="C418" s="41"/>
      <c r="D418" s="41"/>
      <c r="E418" s="41"/>
      <c r="F418" s="41"/>
      <c r="G418" s="41"/>
      <c r="H418" s="43"/>
      <c r="I418" s="41"/>
      <c r="J418" s="41"/>
      <c r="K418" s="41"/>
      <c r="L418" s="41"/>
      <c r="M418" s="47" t="s">
        <v>626</v>
      </c>
      <c r="N418" s="47" t="s">
        <v>251</v>
      </c>
      <c r="O418" s="47" t="s">
        <v>568</v>
      </c>
      <c r="P418" s="47" t="s">
        <v>39</v>
      </c>
      <c r="Q418" s="1" t="s">
        <v>625</v>
      </c>
      <c r="R418" s="1" t="s">
        <v>562</v>
      </c>
      <c r="S418" s="41"/>
      <c r="T418" s="51"/>
      <c r="U418" s="41"/>
      <c r="V418" s="41"/>
    </row>
    <row r="419" spans="1:22" ht="20.25" customHeight="1" thickBot="1" x14ac:dyDescent="0.3">
      <c r="A419" s="41"/>
      <c r="B419" s="41"/>
      <c r="C419" s="41"/>
      <c r="D419" s="41"/>
      <c r="E419" s="41"/>
      <c r="F419" s="41"/>
      <c r="G419" s="41"/>
      <c r="H419" s="43"/>
      <c r="I419" s="41"/>
      <c r="J419" s="41"/>
      <c r="K419" s="41"/>
      <c r="L419" s="41"/>
      <c r="M419" s="42"/>
      <c r="N419" s="42"/>
      <c r="O419" s="42"/>
      <c r="P419" s="42"/>
      <c r="Q419" s="1" t="s">
        <v>624</v>
      </c>
      <c r="R419" s="1" t="s">
        <v>620</v>
      </c>
      <c r="S419" s="41"/>
      <c r="T419" s="51"/>
      <c r="U419" s="41"/>
      <c r="V419" s="41"/>
    </row>
    <row r="420" spans="1:22" ht="20.25" customHeight="1" thickBot="1" x14ac:dyDescent="0.3">
      <c r="A420" s="41"/>
      <c r="B420" s="41"/>
      <c r="C420" s="41"/>
      <c r="D420" s="41"/>
      <c r="E420" s="41"/>
      <c r="F420" s="41"/>
      <c r="G420" s="41"/>
      <c r="H420" s="43"/>
      <c r="I420" s="41"/>
      <c r="J420" s="41"/>
      <c r="K420" s="41"/>
      <c r="L420" s="41"/>
      <c r="M420" s="47" t="s">
        <v>623</v>
      </c>
      <c r="N420" s="47" t="s">
        <v>251</v>
      </c>
      <c r="O420" s="47" t="s">
        <v>259</v>
      </c>
      <c r="P420" s="47" t="s">
        <v>24</v>
      </c>
      <c r="Q420" s="1" t="s">
        <v>622</v>
      </c>
      <c r="R420" s="1" t="s">
        <v>562</v>
      </c>
      <c r="S420" s="41"/>
      <c r="T420" s="51"/>
      <c r="U420" s="41"/>
      <c r="V420" s="41"/>
    </row>
    <row r="421" spans="1:22" ht="20.25" customHeight="1" thickBot="1" x14ac:dyDescent="0.3">
      <c r="A421" s="41"/>
      <c r="B421" s="41"/>
      <c r="C421" s="41"/>
      <c r="D421" s="41"/>
      <c r="E421" s="41"/>
      <c r="F421" s="41"/>
      <c r="G421" s="41"/>
      <c r="H421" s="43"/>
      <c r="I421" s="41"/>
      <c r="J421" s="41"/>
      <c r="K421" s="41"/>
      <c r="L421" s="41"/>
      <c r="M421" s="41"/>
      <c r="N421" s="41"/>
      <c r="O421" s="41"/>
      <c r="P421" s="41"/>
      <c r="Q421" s="1" t="s">
        <v>621</v>
      </c>
      <c r="R421" s="1" t="s">
        <v>620</v>
      </c>
      <c r="S421" s="41"/>
      <c r="T421" s="51"/>
      <c r="U421" s="41"/>
      <c r="V421" s="41"/>
    </row>
    <row r="422" spans="1:22" ht="20.25" customHeight="1" thickBot="1" x14ac:dyDescent="0.3">
      <c r="A422" s="41"/>
      <c r="B422" s="41"/>
      <c r="C422" s="41"/>
      <c r="D422" s="41"/>
      <c r="E422" s="41"/>
      <c r="F422" s="41"/>
      <c r="G422" s="41"/>
      <c r="H422" s="43"/>
      <c r="I422" s="41"/>
      <c r="J422" s="41"/>
      <c r="K422" s="41"/>
      <c r="L422" s="41"/>
      <c r="M422" s="41"/>
      <c r="N422" s="41"/>
      <c r="O422" s="41"/>
      <c r="P422" s="41"/>
      <c r="Q422" s="1" t="s">
        <v>619</v>
      </c>
      <c r="R422" s="1" t="s">
        <v>146</v>
      </c>
      <c r="S422" s="41"/>
      <c r="T422" s="51"/>
      <c r="U422" s="41"/>
      <c r="V422" s="41"/>
    </row>
    <row r="423" spans="1:22" ht="20.25" customHeight="1" thickBot="1" x14ac:dyDescent="0.3">
      <c r="A423" s="41"/>
      <c r="B423" s="41"/>
      <c r="C423" s="41"/>
      <c r="D423" s="41"/>
      <c r="E423" s="41"/>
      <c r="F423" s="41"/>
      <c r="G423" s="41"/>
      <c r="H423" s="43"/>
      <c r="I423" s="41"/>
      <c r="J423" s="41"/>
      <c r="K423" s="41"/>
      <c r="L423" s="41"/>
      <c r="M423" s="41"/>
      <c r="N423" s="41"/>
      <c r="O423" s="41"/>
      <c r="P423" s="41"/>
      <c r="Q423" s="1" t="s">
        <v>618</v>
      </c>
      <c r="R423" s="1" t="s">
        <v>146</v>
      </c>
      <c r="S423" s="41"/>
      <c r="T423" s="51"/>
      <c r="U423" s="41"/>
      <c r="V423" s="41"/>
    </row>
    <row r="424" spans="1:22" ht="20.25" customHeight="1" thickBot="1" x14ac:dyDescent="0.3">
      <c r="A424" s="41"/>
      <c r="B424" s="41"/>
      <c r="C424" s="41"/>
      <c r="D424" s="41"/>
      <c r="E424" s="41"/>
      <c r="F424" s="41"/>
      <c r="G424" s="41"/>
      <c r="H424" s="43"/>
      <c r="I424" s="41"/>
      <c r="J424" s="41"/>
      <c r="K424" s="41"/>
      <c r="L424" s="41"/>
      <c r="M424" s="41"/>
      <c r="N424" s="41"/>
      <c r="O424" s="41"/>
      <c r="P424" s="41"/>
      <c r="Q424" s="1" t="s">
        <v>617</v>
      </c>
      <c r="R424" s="1" t="s">
        <v>616</v>
      </c>
      <c r="S424" s="41"/>
      <c r="T424" s="51"/>
      <c r="U424" s="41"/>
      <c r="V424" s="41"/>
    </row>
    <row r="425" spans="1:22" ht="20.25" customHeight="1" thickBot="1" x14ac:dyDescent="0.3">
      <c r="A425" s="41"/>
      <c r="B425" s="41"/>
      <c r="C425" s="41"/>
      <c r="D425" s="41"/>
      <c r="E425" s="41"/>
      <c r="F425" s="41"/>
      <c r="G425" s="41"/>
      <c r="H425" s="43"/>
      <c r="I425" s="41"/>
      <c r="J425" s="41"/>
      <c r="K425" s="41"/>
      <c r="L425" s="41"/>
      <c r="M425" s="41"/>
      <c r="N425" s="41"/>
      <c r="O425" s="41"/>
      <c r="P425" s="41"/>
      <c r="Q425" s="1" t="s">
        <v>615</v>
      </c>
      <c r="R425" s="1" t="s">
        <v>614</v>
      </c>
      <c r="S425" s="41"/>
      <c r="T425" s="51"/>
      <c r="U425" s="41"/>
      <c r="V425" s="41"/>
    </row>
    <row r="426" spans="1:22" ht="20.25" customHeight="1" thickBot="1" x14ac:dyDescent="0.3">
      <c r="A426" s="41"/>
      <c r="B426" s="41"/>
      <c r="C426" s="41"/>
      <c r="D426" s="41"/>
      <c r="E426" s="41"/>
      <c r="F426" s="41"/>
      <c r="G426" s="41"/>
      <c r="H426" s="43"/>
      <c r="I426" s="41"/>
      <c r="J426" s="41"/>
      <c r="K426" s="41"/>
      <c r="L426" s="41"/>
      <c r="M426" s="41"/>
      <c r="N426" s="41"/>
      <c r="O426" s="41"/>
      <c r="P426" s="41"/>
      <c r="Q426" s="1" t="s">
        <v>613</v>
      </c>
      <c r="R426" s="1" t="s">
        <v>580</v>
      </c>
      <c r="S426" s="41"/>
      <c r="T426" s="51"/>
      <c r="U426" s="41"/>
      <c r="V426" s="41"/>
    </row>
    <row r="427" spans="1:22" ht="20.25" customHeight="1" thickBot="1" x14ac:dyDescent="0.3">
      <c r="A427" s="41"/>
      <c r="B427" s="41"/>
      <c r="C427" s="41"/>
      <c r="D427" s="41"/>
      <c r="E427" s="41"/>
      <c r="F427" s="41"/>
      <c r="G427" s="41"/>
      <c r="H427" s="43"/>
      <c r="I427" s="41"/>
      <c r="J427" s="41"/>
      <c r="K427" s="41"/>
      <c r="L427" s="41"/>
      <c r="M427" s="41"/>
      <c r="N427" s="41"/>
      <c r="O427" s="41"/>
      <c r="P427" s="41"/>
      <c r="Q427" s="1" t="s">
        <v>558</v>
      </c>
      <c r="R427" s="1" t="s">
        <v>557</v>
      </c>
      <c r="S427" s="41"/>
      <c r="T427" s="51"/>
      <c r="U427" s="41"/>
      <c r="V427" s="41"/>
    </row>
    <row r="428" spans="1:22" ht="20.25" customHeight="1" thickBot="1" x14ac:dyDescent="0.3">
      <c r="A428" s="41"/>
      <c r="B428" s="41"/>
      <c r="C428" s="41"/>
      <c r="D428" s="41"/>
      <c r="E428" s="41"/>
      <c r="F428" s="41"/>
      <c r="G428" s="41"/>
      <c r="H428" s="43"/>
      <c r="I428" s="41"/>
      <c r="J428" s="41"/>
      <c r="K428" s="41"/>
      <c r="L428" s="41"/>
      <c r="M428" s="41"/>
      <c r="N428" s="41"/>
      <c r="O428" s="41"/>
      <c r="P428" s="41"/>
      <c r="Q428" s="1" t="s">
        <v>556</v>
      </c>
      <c r="R428" s="1" t="s">
        <v>555</v>
      </c>
      <c r="S428" s="41"/>
      <c r="T428" s="51"/>
      <c r="U428" s="41"/>
      <c r="V428" s="41"/>
    </row>
    <row r="429" spans="1:22" ht="20.25" customHeight="1" thickBot="1" x14ac:dyDescent="0.3">
      <c r="A429" s="41"/>
      <c r="B429" s="41"/>
      <c r="C429" s="41"/>
      <c r="D429" s="41"/>
      <c r="E429" s="41"/>
      <c r="F429" s="41"/>
      <c r="G429" s="41"/>
      <c r="H429" s="43"/>
      <c r="I429" s="41"/>
      <c r="J429" s="41"/>
      <c r="K429" s="41"/>
      <c r="L429" s="41"/>
      <c r="M429" s="41"/>
      <c r="N429" s="41"/>
      <c r="O429" s="41"/>
      <c r="P429" s="41"/>
      <c r="Q429" s="1" t="s">
        <v>612</v>
      </c>
      <c r="R429" s="1" t="s">
        <v>249</v>
      </c>
      <c r="S429" s="41"/>
      <c r="T429" s="51"/>
      <c r="U429" s="41"/>
      <c r="V429" s="41"/>
    </row>
    <row r="430" spans="1:22" ht="20.25" customHeight="1" thickBot="1" x14ac:dyDescent="0.3">
      <c r="A430" s="41"/>
      <c r="B430" s="41"/>
      <c r="C430" s="41"/>
      <c r="D430" s="41"/>
      <c r="E430" s="41"/>
      <c r="F430" s="41"/>
      <c r="G430" s="41"/>
      <c r="H430" s="43"/>
      <c r="I430" s="41"/>
      <c r="J430" s="41"/>
      <c r="K430" s="41"/>
      <c r="L430" s="41"/>
      <c r="M430" s="41"/>
      <c r="N430" s="41"/>
      <c r="O430" s="41"/>
      <c r="P430" s="41"/>
      <c r="Q430" s="1" t="s">
        <v>611</v>
      </c>
      <c r="R430" s="1" t="s">
        <v>578</v>
      </c>
      <c r="S430" s="41"/>
      <c r="T430" s="51"/>
      <c r="U430" s="41"/>
      <c r="V430" s="41"/>
    </row>
    <row r="431" spans="1:22" ht="20.25" customHeight="1" thickBot="1" x14ac:dyDescent="0.3">
      <c r="A431" s="41"/>
      <c r="B431" s="41"/>
      <c r="C431" s="41"/>
      <c r="D431" s="41"/>
      <c r="E431" s="41"/>
      <c r="F431" s="41"/>
      <c r="G431" s="41"/>
      <c r="H431" s="43"/>
      <c r="I431" s="41"/>
      <c r="J431" s="41"/>
      <c r="K431" s="41"/>
      <c r="L431" s="41"/>
      <c r="M431" s="41"/>
      <c r="N431" s="41"/>
      <c r="O431" s="41"/>
      <c r="P431" s="41"/>
      <c r="Q431" s="1" t="s">
        <v>610</v>
      </c>
      <c r="R431" s="1" t="s">
        <v>5</v>
      </c>
      <c r="S431" s="41"/>
      <c r="T431" s="51"/>
      <c r="U431" s="41"/>
      <c r="V431" s="41"/>
    </row>
    <row r="432" spans="1:22" ht="20.25" customHeight="1" thickBot="1" x14ac:dyDescent="0.3">
      <c r="A432" s="42"/>
      <c r="B432" s="42"/>
      <c r="C432" s="42"/>
      <c r="D432" s="42"/>
      <c r="E432" s="42"/>
      <c r="F432" s="42"/>
      <c r="G432" s="42"/>
      <c r="H432" s="44"/>
      <c r="I432" s="42"/>
      <c r="J432" s="42"/>
      <c r="K432" s="42"/>
      <c r="L432" s="42"/>
      <c r="M432" s="42"/>
      <c r="N432" s="42"/>
      <c r="O432" s="42"/>
      <c r="P432" s="42"/>
      <c r="Q432" s="1" t="s">
        <v>609</v>
      </c>
      <c r="R432" s="1" t="s">
        <v>22</v>
      </c>
      <c r="S432" s="42"/>
      <c r="T432" s="52"/>
      <c r="U432" s="42"/>
      <c r="V432" s="42"/>
    </row>
    <row r="433" spans="1:22" ht="20.25" customHeight="1" thickBot="1" x14ac:dyDescent="0.3">
      <c r="A433" s="47" t="s">
        <v>208</v>
      </c>
      <c r="B433" s="47">
        <v>748</v>
      </c>
      <c r="C433" s="47" t="s">
        <v>265</v>
      </c>
      <c r="D433" s="47" t="s">
        <v>251</v>
      </c>
      <c r="E433" s="47" t="s">
        <v>608</v>
      </c>
      <c r="F433" s="47" t="s">
        <v>95</v>
      </c>
      <c r="G433" s="47"/>
      <c r="H433" s="48" t="s">
        <v>607</v>
      </c>
      <c r="I433" s="47" t="s">
        <v>262</v>
      </c>
      <c r="J433" s="47" t="s">
        <v>261</v>
      </c>
      <c r="K433" s="47"/>
      <c r="L433" s="47">
        <v>0</v>
      </c>
      <c r="M433" s="47" t="s">
        <v>606</v>
      </c>
      <c r="N433" s="47" t="s">
        <v>251</v>
      </c>
      <c r="O433" s="47" t="s">
        <v>259</v>
      </c>
      <c r="P433" s="47" t="s">
        <v>24</v>
      </c>
      <c r="Q433" s="1" t="s">
        <v>605</v>
      </c>
      <c r="R433" s="1" t="s">
        <v>562</v>
      </c>
      <c r="S433" s="47" t="s">
        <v>259</v>
      </c>
      <c r="T433" s="49">
        <v>0</v>
      </c>
      <c r="U433" s="47">
        <v>-79</v>
      </c>
      <c r="V433" s="47"/>
    </row>
    <row r="434" spans="1:22" ht="20.25" customHeight="1" thickBot="1" x14ac:dyDescent="0.3">
      <c r="A434" s="41"/>
      <c r="B434" s="41"/>
      <c r="C434" s="41"/>
      <c r="D434" s="41"/>
      <c r="E434" s="41"/>
      <c r="F434" s="41"/>
      <c r="G434" s="41"/>
      <c r="H434" s="43"/>
      <c r="I434" s="41"/>
      <c r="J434" s="41"/>
      <c r="K434" s="41"/>
      <c r="L434" s="41"/>
      <c r="M434" s="41"/>
      <c r="N434" s="41"/>
      <c r="O434" s="41"/>
      <c r="P434" s="41"/>
      <c r="Q434" s="1" t="s">
        <v>604</v>
      </c>
      <c r="R434" s="1" t="s">
        <v>146</v>
      </c>
      <c r="S434" s="41"/>
      <c r="T434" s="45"/>
      <c r="U434" s="41"/>
      <c r="V434" s="41"/>
    </row>
    <row r="435" spans="1:22" ht="20.25" customHeight="1" thickBot="1" x14ac:dyDescent="0.3">
      <c r="A435" s="41"/>
      <c r="B435" s="41"/>
      <c r="C435" s="41"/>
      <c r="D435" s="41"/>
      <c r="E435" s="41"/>
      <c r="F435" s="41"/>
      <c r="G435" s="41"/>
      <c r="H435" s="43"/>
      <c r="I435" s="41"/>
      <c r="J435" s="41"/>
      <c r="K435" s="41"/>
      <c r="L435" s="41"/>
      <c r="M435" s="41"/>
      <c r="N435" s="41"/>
      <c r="O435" s="41"/>
      <c r="P435" s="41"/>
      <c r="Q435" s="1" t="s">
        <v>603</v>
      </c>
      <c r="R435" s="1" t="s">
        <v>580</v>
      </c>
      <c r="S435" s="41"/>
      <c r="T435" s="45"/>
      <c r="U435" s="41"/>
      <c r="V435" s="41"/>
    </row>
    <row r="436" spans="1:22" ht="20.25" customHeight="1" thickBot="1" x14ac:dyDescent="0.3">
      <c r="A436" s="41"/>
      <c r="B436" s="41"/>
      <c r="C436" s="41"/>
      <c r="D436" s="41"/>
      <c r="E436" s="41"/>
      <c r="F436" s="41"/>
      <c r="G436" s="41"/>
      <c r="H436" s="43"/>
      <c r="I436" s="41"/>
      <c r="J436" s="41"/>
      <c r="K436" s="41"/>
      <c r="L436" s="41"/>
      <c r="M436" s="41"/>
      <c r="N436" s="41"/>
      <c r="O436" s="41"/>
      <c r="P436" s="41"/>
      <c r="Q436" s="1" t="s">
        <v>558</v>
      </c>
      <c r="R436" s="1" t="s">
        <v>557</v>
      </c>
      <c r="S436" s="41"/>
      <c r="T436" s="45"/>
      <c r="U436" s="41"/>
      <c r="V436" s="41"/>
    </row>
    <row r="437" spans="1:22" ht="20.25" customHeight="1" thickBot="1" x14ac:dyDescent="0.3">
      <c r="A437" s="41"/>
      <c r="B437" s="41"/>
      <c r="C437" s="41"/>
      <c r="D437" s="41"/>
      <c r="E437" s="41"/>
      <c r="F437" s="41"/>
      <c r="G437" s="41"/>
      <c r="H437" s="43"/>
      <c r="I437" s="41"/>
      <c r="J437" s="41"/>
      <c r="K437" s="41"/>
      <c r="L437" s="41"/>
      <c r="M437" s="41"/>
      <c r="N437" s="41"/>
      <c r="O437" s="41"/>
      <c r="P437" s="41"/>
      <c r="Q437" s="1" t="s">
        <v>556</v>
      </c>
      <c r="R437" s="1" t="s">
        <v>555</v>
      </c>
      <c r="S437" s="41"/>
      <c r="T437" s="45"/>
      <c r="U437" s="41"/>
      <c r="V437" s="41"/>
    </row>
    <row r="438" spans="1:22" ht="20.25" customHeight="1" thickBot="1" x14ac:dyDescent="0.3">
      <c r="A438" s="41"/>
      <c r="B438" s="41"/>
      <c r="C438" s="41"/>
      <c r="D438" s="41"/>
      <c r="E438" s="41"/>
      <c r="F438" s="41"/>
      <c r="G438" s="41"/>
      <c r="H438" s="43"/>
      <c r="I438" s="41"/>
      <c r="J438" s="41"/>
      <c r="K438" s="41"/>
      <c r="L438" s="41"/>
      <c r="M438" s="41"/>
      <c r="N438" s="41"/>
      <c r="O438" s="41"/>
      <c r="P438" s="41"/>
      <c r="Q438" s="1" t="s">
        <v>602</v>
      </c>
      <c r="R438" s="1" t="s">
        <v>249</v>
      </c>
      <c r="S438" s="41"/>
      <c r="T438" s="45"/>
      <c r="U438" s="41"/>
      <c r="V438" s="41"/>
    </row>
    <row r="439" spans="1:22" ht="20.25" customHeight="1" thickBot="1" x14ac:dyDescent="0.3">
      <c r="A439" s="41"/>
      <c r="B439" s="41"/>
      <c r="C439" s="41"/>
      <c r="D439" s="41"/>
      <c r="E439" s="41"/>
      <c r="F439" s="41"/>
      <c r="G439" s="41"/>
      <c r="H439" s="43"/>
      <c r="I439" s="41"/>
      <c r="J439" s="41"/>
      <c r="K439" s="41"/>
      <c r="L439" s="41"/>
      <c r="M439" s="41"/>
      <c r="N439" s="41"/>
      <c r="O439" s="41"/>
      <c r="P439" s="41"/>
      <c r="Q439" s="1" t="s">
        <v>601</v>
      </c>
      <c r="R439" s="1" t="s">
        <v>578</v>
      </c>
      <c r="S439" s="41"/>
      <c r="T439" s="45"/>
      <c r="U439" s="41"/>
      <c r="V439" s="41"/>
    </row>
    <row r="440" spans="1:22" ht="20.25" customHeight="1" thickBot="1" x14ac:dyDescent="0.3">
      <c r="A440" s="41"/>
      <c r="B440" s="41"/>
      <c r="C440" s="41"/>
      <c r="D440" s="41"/>
      <c r="E440" s="41"/>
      <c r="F440" s="41"/>
      <c r="G440" s="41"/>
      <c r="H440" s="43"/>
      <c r="I440" s="41"/>
      <c r="J440" s="41"/>
      <c r="K440" s="41"/>
      <c r="L440" s="41"/>
      <c r="M440" s="41"/>
      <c r="N440" s="41"/>
      <c r="O440" s="41"/>
      <c r="P440" s="41"/>
      <c r="Q440" s="1" t="s">
        <v>600</v>
      </c>
      <c r="R440" s="1" t="s">
        <v>5</v>
      </c>
      <c r="S440" s="41"/>
      <c r="T440" s="45"/>
      <c r="U440" s="41"/>
      <c r="V440" s="41"/>
    </row>
    <row r="441" spans="1:22" ht="20.25" customHeight="1" thickBot="1" x14ac:dyDescent="0.3">
      <c r="A441" s="42"/>
      <c r="B441" s="42"/>
      <c r="C441" s="42"/>
      <c r="D441" s="42"/>
      <c r="E441" s="42"/>
      <c r="F441" s="42"/>
      <c r="G441" s="42"/>
      <c r="H441" s="44"/>
      <c r="I441" s="42"/>
      <c r="J441" s="42"/>
      <c r="K441" s="42"/>
      <c r="L441" s="42"/>
      <c r="M441" s="42"/>
      <c r="N441" s="42"/>
      <c r="O441" s="42"/>
      <c r="P441" s="42"/>
      <c r="Q441" s="1" t="s">
        <v>599</v>
      </c>
      <c r="R441" s="1" t="s">
        <v>22</v>
      </c>
      <c r="S441" s="42"/>
      <c r="T441" s="46"/>
      <c r="U441" s="42"/>
      <c r="V441" s="42"/>
    </row>
    <row r="442" spans="1:22" ht="20.25" customHeight="1" thickBot="1" x14ac:dyDescent="0.3">
      <c r="A442" s="47" t="s">
        <v>208</v>
      </c>
      <c r="B442" s="47">
        <v>753</v>
      </c>
      <c r="C442" s="47" t="s">
        <v>265</v>
      </c>
      <c r="D442" s="47" t="s">
        <v>564</v>
      </c>
      <c r="E442" s="47" t="s">
        <v>577</v>
      </c>
      <c r="F442" s="47" t="s">
        <v>95</v>
      </c>
      <c r="G442" s="47"/>
      <c r="H442" s="48" t="s">
        <v>598</v>
      </c>
      <c r="I442" s="47" t="s">
        <v>575</v>
      </c>
      <c r="J442" s="47" t="s">
        <v>261</v>
      </c>
      <c r="K442" s="47"/>
      <c r="L442" s="47">
        <v>0</v>
      </c>
      <c r="M442" s="47" t="s">
        <v>597</v>
      </c>
      <c r="N442" s="47" t="s">
        <v>564</v>
      </c>
      <c r="O442" s="47" t="s">
        <v>259</v>
      </c>
      <c r="P442" s="47" t="s">
        <v>24</v>
      </c>
      <c r="Q442" s="1" t="s">
        <v>596</v>
      </c>
      <c r="R442" s="1" t="s">
        <v>562</v>
      </c>
      <c r="S442" s="47" t="s">
        <v>259</v>
      </c>
      <c r="T442" s="49">
        <v>0</v>
      </c>
      <c r="U442" s="47">
        <v>-79</v>
      </c>
      <c r="V442" s="47"/>
    </row>
    <row r="443" spans="1:22" ht="20.25" customHeight="1" thickBot="1" x14ac:dyDescent="0.3">
      <c r="A443" s="41"/>
      <c r="B443" s="41"/>
      <c r="C443" s="41"/>
      <c r="D443" s="41"/>
      <c r="E443" s="41"/>
      <c r="F443" s="41"/>
      <c r="G443" s="41"/>
      <c r="H443" s="43"/>
      <c r="I443" s="41"/>
      <c r="J443" s="41"/>
      <c r="K443" s="41"/>
      <c r="L443" s="41"/>
      <c r="M443" s="41"/>
      <c r="N443" s="41"/>
      <c r="O443" s="41"/>
      <c r="P443" s="41"/>
      <c r="Q443" s="1" t="s">
        <v>595</v>
      </c>
      <c r="R443" s="1" t="s">
        <v>146</v>
      </c>
      <c r="S443" s="41"/>
      <c r="T443" s="45"/>
      <c r="U443" s="41"/>
      <c r="V443" s="41"/>
    </row>
    <row r="444" spans="1:22" ht="20.25" customHeight="1" thickBot="1" x14ac:dyDescent="0.3">
      <c r="A444" s="41"/>
      <c r="B444" s="41"/>
      <c r="C444" s="41"/>
      <c r="D444" s="41"/>
      <c r="E444" s="41"/>
      <c r="F444" s="41"/>
      <c r="G444" s="41"/>
      <c r="H444" s="43"/>
      <c r="I444" s="41"/>
      <c r="J444" s="41"/>
      <c r="K444" s="41"/>
      <c r="L444" s="41"/>
      <c r="M444" s="41"/>
      <c r="N444" s="41"/>
      <c r="O444" s="41"/>
      <c r="P444" s="41"/>
      <c r="Q444" s="1" t="s">
        <v>594</v>
      </c>
      <c r="R444" s="1" t="s">
        <v>580</v>
      </c>
      <c r="S444" s="41"/>
      <c r="T444" s="45"/>
      <c r="U444" s="41"/>
      <c r="V444" s="41"/>
    </row>
    <row r="445" spans="1:22" ht="20.25" customHeight="1" thickBot="1" x14ac:dyDescent="0.3">
      <c r="A445" s="41"/>
      <c r="B445" s="41"/>
      <c r="C445" s="41"/>
      <c r="D445" s="41"/>
      <c r="E445" s="41"/>
      <c r="F445" s="41"/>
      <c r="G445" s="41"/>
      <c r="H445" s="43"/>
      <c r="I445" s="41"/>
      <c r="J445" s="41"/>
      <c r="K445" s="41"/>
      <c r="L445" s="41"/>
      <c r="M445" s="41"/>
      <c r="N445" s="41"/>
      <c r="O445" s="41"/>
      <c r="P445" s="41"/>
      <c r="Q445" s="1" t="s">
        <v>558</v>
      </c>
      <c r="R445" s="1" t="s">
        <v>557</v>
      </c>
      <c r="S445" s="41"/>
      <c r="T445" s="45"/>
      <c r="U445" s="41"/>
      <c r="V445" s="41"/>
    </row>
    <row r="446" spans="1:22" ht="20.25" customHeight="1" thickBot="1" x14ac:dyDescent="0.3">
      <c r="A446" s="41"/>
      <c r="B446" s="41"/>
      <c r="C446" s="41"/>
      <c r="D446" s="41"/>
      <c r="E446" s="41"/>
      <c r="F446" s="41"/>
      <c r="G446" s="41"/>
      <c r="H446" s="43"/>
      <c r="I446" s="41"/>
      <c r="J446" s="41"/>
      <c r="K446" s="41"/>
      <c r="L446" s="41"/>
      <c r="M446" s="41"/>
      <c r="N446" s="41"/>
      <c r="O446" s="41"/>
      <c r="P446" s="41"/>
      <c r="Q446" s="1" t="s">
        <v>556</v>
      </c>
      <c r="R446" s="1" t="s">
        <v>555</v>
      </c>
      <c r="S446" s="41"/>
      <c r="T446" s="45"/>
      <c r="U446" s="41"/>
      <c r="V446" s="41"/>
    </row>
    <row r="447" spans="1:22" ht="20.25" customHeight="1" thickBot="1" x14ac:dyDescent="0.3">
      <c r="A447" s="41"/>
      <c r="B447" s="41"/>
      <c r="C447" s="41"/>
      <c r="D447" s="41"/>
      <c r="E447" s="41"/>
      <c r="F447" s="41"/>
      <c r="G447" s="41"/>
      <c r="H447" s="43"/>
      <c r="I447" s="41"/>
      <c r="J447" s="41"/>
      <c r="K447" s="41"/>
      <c r="L447" s="41"/>
      <c r="M447" s="41"/>
      <c r="N447" s="41"/>
      <c r="O447" s="41"/>
      <c r="P447" s="41"/>
      <c r="Q447" s="1" t="s">
        <v>593</v>
      </c>
      <c r="R447" s="1" t="s">
        <v>5</v>
      </c>
      <c r="S447" s="41"/>
      <c r="T447" s="45"/>
      <c r="U447" s="41"/>
      <c r="V447" s="41"/>
    </row>
    <row r="448" spans="1:22" ht="20.25" customHeight="1" thickBot="1" x14ac:dyDescent="0.3">
      <c r="A448" s="42"/>
      <c r="B448" s="42"/>
      <c r="C448" s="42"/>
      <c r="D448" s="42"/>
      <c r="E448" s="42"/>
      <c r="F448" s="42"/>
      <c r="G448" s="42"/>
      <c r="H448" s="44"/>
      <c r="I448" s="42"/>
      <c r="J448" s="42"/>
      <c r="K448" s="42"/>
      <c r="L448" s="42"/>
      <c r="M448" s="42"/>
      <c r="N448" s="42"/>
      <c r="O448" s="42"/>
      <c r="P448" s="42"/>
      <c r="Q448" s="1" t="s">
        <v>592</v>
      </c>
      <c r="R448" s="1" t="s">
        <v>22</v>
      </c>
      <c r="S448" s="42"/>
      <c r="T448" s="46"/>
      <c r="U448" s="42"/>
      <c r="V448" s="42"/>
    </row>
    <row r="449" spans="1:22" ht="20.25" customHeight="1" thickBot="1" x14ac:dyDescent="0.3">
      <c r="A449" s="47" t="s">
        <v>208</v>
      </c>
      <c r="B449" s="47">
        <v>754</v>
      </c>
      <c r="C449" s="47" t="s">
        <v>265</v>
      </c>
      <c r="D449" s="47" t="s">
        <v>251</v>
      </c>
      <c r="E449" s="47" t="s">
        <v>577</v>
      </c>
      <c r="F449" s="47" t="s">
        <v>95</v>
      </c>
      <c r="G449" s="47"/>
      <c r="H449" s="48" t="s">
        <v>591</v>
      </c>
      <c r="I449" s="47" t="s">
        <v>262</v>
      </c>
      <c r="J449" s="47" t="s">
        <v>261</v>
      </c>
      <c r="K449" s="47"/>
      <c r="L449" s="47">
        <v>0</v>
      </c>
      <c r="M449" s="47" t="s">
        <v>590</v>
      </c>
      <c r="N449" s="47" t="s">
        <v>251</v>
      </c>
      <c r="O449" s="47" t="s">
        <v>259</v>
      </c>
      <c r="P449" s="47" t="s">
        <v>24</v>
      </c>
      <c r="Q449" s="1" t="s">
        <v>589</v>
      </c>
      <c r="R449" s="1" t="s">
        <v>562</v>
      </c>
      <c r="S449" s="47" t="s">
        <v>259</v>
      </c>
      <c r="T449" s="49">
        <v>0.5</v>
      </c>
      <c r="U449" s="47">
        <v>-79</v>
      </c>
      <c r="V449" s="47"/>
    </row>
    <row r="450" spans="1:22" ht="20.25" customHeight="1" thickBot="1" x14ac:dyDescent="0.3">
      <c r="A450" s="41"/>
      <c r="B450" s="41"/>
      <c r="C450" s="41"/>
      <c r="D450" s="41"/>
      <c r="E450" s="41"/>
      <c r="F450" s="41"/>
      <c r="G450" s="41"/>
      <c r="H450" s="43"/>
      <c r="I450" s="41"/>
      <c r="J450" s="41"/>
      <c r="K450" s="41"/>
      <c r="L450" s="41"/>
      <c r="M450" s="41"/>
      <c r="N450" s="41"/>
      <c r="O450" s="41"/>
      <c r="P450" s="41"/>
      <c r="Q450" s="1" t="s">
        <v>588</v>
      </c>
      <c r="R450" s="1" t="s">
        <v>146</v>
      </c>
      <c r="S450" s="41"/>
      <c r="T450" s="45"/>
      <c r="U450" s="41"/>
      <c r="V450" s="41"/>
    </row>
    <row r="451" spans="1:22" ht="20.25" customHeight="1" thickBot="1" x14ac:dyDescent="0.3">
      <c r="A451" s="41"/>
      <c r="B451" s="41"/>
      <c r="C451" s="41"/>
      <c r="D451" s="41"/>
      <c r="E451" s="41"/>
      <c r="F451" s="41"/>
      <c r="G451" s="41"/>
      <c r="H451" s="43"/>
      <c r="I451" s="41"/>
      <c r="J451" s="41"/>
      <c r="K451" s="41"/>
      <c r="L451" s="41"/>
      <c r="M451" s="41"/>
      <c r="N451" s="41"/>
      <c r="O451" s="41"/>
      <c r="P451" s="41"/>
      <c r="Q451" s="1" t="s">
        <v>587</v>
      </c>
      <c r="R451" s="1" t="s">
        <v>580</v>
      </c>
      <c r="S451" s="41"/>
      <c r="T451" s="45"/>
      <c r="U451" s="41"/>
      <c r="V451" s="41"/>
    </row>
    <row r="452" spans="1:22" ht="20.25" customHeight="1" thickBot="1" x14ac:dyDescent="0.3">
      <c r="A452" s="41"/>
      <c r="B452" s="41"/>
      <c r="C452" s="41"/>
      <c r="D452" s="41"/>
      <c r="E452" s="41"/>
      <c r="F452" s="41"/>
      <c r="G452" s="41"/>
      <c r="H452" s="43"/>
      <c r="I452" s="41"/>
      <c r="J452" s="41"/>
      <c r="K452" s="41"/>
      <c r="L452" s="41"/>
      <c r="M452" s="41"/>
      <c r="N452" s="41"/>
      <c r="O452" s="41"/>
      <c r="P452" s="41"/>
      <c r="Q452" s="1" t="s">
        <v>558</v>
      </c>
      <c r="R452" s="1" t="s">
        <v>557</v>
      </c>
      <c r="S452" s="41"/>
      <c r="T452" s="45"/>
      <c r="U452" s="41"/>
      <c r="V452" s="41"/>
    </row>
    <row r="453" spans="1:22" ht="20.25" customHeight="1" thickBot="1" x14ac:dyDescent="0.3">
      <c r="A453" s="41"/>
      <c r="B453" s="41"/>
      <c r="C453" s="41"/>
      <c r="D453" s="41"/>
      <c r="E453" s="41"/>
      <c r="F453" s="41"/>
      <c r="G453" s="41"/>
      <c r="H453" s="43"/>
      <c r="I453" s="41"/>
      <c r="J453" s="41"/>
      <c r="K453" s="41"/>
      <c r="L453" s="41"/>
      <c r="M453" s="41"/>
      <c r="N453" s="41"/>
      <c r="O453" s="41"/>
      <c r="P453" s="41"/>
      <c r="Q453" s="1" t="s">
        <v>556</v>
      </c>
      <c r="R453" s="1" t="s">
        <v>555</v>
      </c>
      <c r="S453" s="41"/>
      <c r="T453" s="45"/>
      <c r="U453" s="41"/>
      <c r="V453" s="41"/>
    </row>
    <row r="454" spans="1:22" ht="20.25" customHeight="1" thickBot="1" x14ac:dyDescent="0.3">
      <c r="A454" s="41"/>
      <c r="B454" s="41"/>
      <c r="C454" s="41"/>
      <c r="D454" s="41"/>
      <c r="E454" s="41"/>
      <c r="F454" s="41"/>
      <c r="G454" s="41"/>
      <c r="H454" s="43"/>
      <c r="I454" s="41"/>
      <c r="J454" s="41"/>
      <c r="K454" s="41"/>
      <c r="L454" s="41"/>
      <c r="M454" s="41"/>
      <c r="N454" s="41"/>
      <c r="O454" s="41"/>
      <c r="P454" s="41"/>
      <c r="Q454" s="1" t="s">
        <v>586</v>
      </c>
      <c r="R454" s="1" t="s">
        <v>5</v>
      </c>
      <c r="S454" s="41"/>
      <c r="T454" s="45"/>
      <c r="U454" s="41"/>
      <c r="V454" s="41"/>
    </row>
    <row r="455" spans="1:22" ht="20.25" customHeight="1" thickBot="1" x14ac:dyDescent="0.3">
      <c r="A455" s="41"/>
      <c r="B455" s="41"/>
      <c r="C455" s="41"/>
      <c r="D455" s="41"/>
      <c r="E455" s="41"/>
      <c r="F455" s="41"/>
      <c r="G455" s="41"/>
      <c r="H455" s="43"/>
      <c r="I455" s="41"/>
      <c r="J455" s="41"/>
      <c r="K455" s="41"/>
      <c r="L455" s="41"/>
      <c r="M455" s="42"/>
      <c r="N455" s="42"/>
      <c r="O455" s="42"/>
      <c r="P455" s="42"/>
      <c r="Q455" s="1" t="s">
        <v>585</v>
      </c>
      <c r="R455" s="1" t="s">
        <v>22</v>
      </c>
      <c r="S455" s="41"/>
      <c r="T455" s="45"/>
      <c r="U455" s="41"/>
      <c r="V455" s="41"/>
    </row>
    <row r="456" spans="1:22" ht="20.25" customHeight="1" thickBot="1" x14ac:dyDescent="0.3">
      <c r="A456" s="41"/>
      <c r="B456" s="41"/>
      <c r="C456" s="41"/>
      <c r="D456" s="41"/>
      <c r="E456" s="41"/>
      <c r="F456" s="41"/>
      <c r="G456" s="41"/>
      <c r="H456" s="43"/>
      <c r="I456" s="41"/>
      <c r="J456" s="41"/>
      <c r="K456" s="41"/>
      <c r="L456" s="41"/>
      <c r="M456" s="47" t="s">
        <v>584</v>
      </c>
      <c r="N456" s="47" t="s">
        <v>251</v>
      </c>
      <c r="O456" s="47" t="s">
        <v>259</v>
      </c>
      <c r="P456" s="47" t="s">
        <v>39</v>
      </c>
      <c r="Q456" s="1" t="s">
        <v>583</v>
      </c>
      <c r="R456" s="1" t="s">
        <v>562</v>
      </c>
      <c r="S456" s="41"/>
      <c r="T456" s="45"/>
      <c r="U456" s="41"/>
      <c r="V456" s="41"/>
    </row>
    <row r="457" spans="1:22" ht="20.25" customHeight="1" thickBot="1" x14ac:dyDescent="0.3">
      <c r="A457" s="41"/>
      <c r="B457" s="41"/>
      <c r="C457" s="41"/>
      <c r="D457" s="41"/>
      <c r="E457" s="41"/>
      <c r="F457" s="41"/>
      <c r="G457" s="41"/>
      <c r="H457" s="43"/>
      <c r="I457" s="41"/>
      <c r="J457" s="41"/>
      <c r="K457" s="41"/>
      <c r="L457" s="41"/>
      <c r="M457" s="41"/>
      <c r="N457" s="41"/>
      <c r="O457" s="41"/>
      <c r="P457" s="41"/>
      <c r="Q457" s="1" t="s">
        <v>582</v>
      </c>
      <c r="R457" s="1" t="s">
        <v>146</v>
      </c>
      <c r="S457" s="41"/>
      <c r="T457" s="45"/>
      <c r="U457" s="41"/>
      <c r="V457" s="41"/>
    </row>
    <row r="458" spans="1:22" ht="20.25" customHeight="1" thickBot="1" x14ac:dyDescent="0.3">
      <c r="A458" s="41"/>
      <c r="B458" s="41"/>
      <c r="C458" s="41"/>
      <c r="D458" s="41"/>
      <c r="E458" s="41"/>
      <c r="F458" s="41"/>
      <c r="G458" s="41"/>
      <c r="H458" s="43"/>
      <c r="I458" s="41"/>
      <c r="J458" s="41"/>
      <c r="K458" s="41"/>
      <c r="L458" s="41"/>
      <c r="M458" s="41"/>
      <c r="N458" s="41"/>
      <c r="O458" s="41"/>
      <c r="P458" s="41"/>
      <c r="Q458" s="1" t="s">
        <v>581</v>
      </c>
      <c r="R458" s="1" t="s">
        <v>580</v>
      </c>
      <c r="S458" s="41"/>
      <c r="T458" s="45"/>
      <c r="U458" s="41"/>
      <c r="V458" s="41"/>
    </row>
    <row r="459" spans="1:22" ht="20.25" customHeight="1" thickBot="1" x14ac:dyDescent="0.3">
      <c r="A459" s="41"/>
      <c r="B459" s="41"/>
      <c r="C459" s="41"/>
      <c r="D459" s="41"/>
      <c r="E459" s="41"/>
      <c r="F459" s="41"/>
      <c r="G459" s="41"/>
      <c r="H459" s="43"/>
      <c r="I459" s="41"/>
      <c r="J459" s="41"/>
      <c r="K459" s="41"/>
      <c r="L459" s="41"/>
      <c r="M459" s="41"/>
      <c r="N459" s="41"/>
      <c r="O459" s="41"/>
      <c r="P459" s="41"/>
      <c r="Q459" s="1" t="s">
        <v>556</v>
      </c>
      <c r="R459" s="1" t="s">
        <v>555</v>
      </c>
      <c r="S459" s="41"/>
      <c r="T459" s="45"/>
      <c r="U459" s="41"/>
      <c r="V459" s="41"/>
    </row>
    <row r="460" spans="1:22" ht="20.25" customHeight="1" thickBot="1" x14ac:dyDescent="0.3">
      <c r="A460" s="42"/>
      <c r="B460" s="42"/>
      <c r="C460" s="42"/>
      <c r="D460" s="42"/>
      <c r="E460" s="42"/>
      <c r="F460" s="42"/>
      <c r="G460" s="42"/>
      <c r="H460" s="44"/>
      <c r="I460" s="42"/>
      <c r="J460" s="42"/>
      <c r="K460" s="42"/>
      <c r="L460" s="42"/>
      <c r="M460" s="42"/>
      <c r="N460" s="42"/>
      <c r="O460" s="42"/>
      <c r="P460" s="42"/>
      <c r="Q460" s="1" t="s">
        <v>579</v>
      </c>
      <c r="R460" s="1" t="s">
        <v>578</v>
      </c>
      <c r="S460" s="42"/>
      <c r="T460" s="46"/>
      <c r="U460" s="42"/>
      <c r="V460" s="42"/>
    </row>
    <row r="461" spans="1:22" ht="20.25" customHeight="1" thickBot="1" x14ac:dyDescent="0.3">
      <c r="A461" s="47" t="s">
        <v>208</v>
      </c>
      <c r="B461" s="47">
        <v>755</v>
      </c>
      <c r="C461" s="47" t="s">
        <v>265</v>
      </c>
      <c r="D461" s="47" t="s">
        <v>564</v>
      </c>
      <c r="E461" s="47" t="s">
        <v>577</v>
      </c>
      <c r="F461" s="47" t="s">
        <v>95</v>
      </c>
      <c r="G461" s="47"/>
      <c r="H461" s="48" t="s">
        <v>576</v>
      </c>
      <c r="I461" s="47" t="s">
        <v>575</v>
      </c>
      <c r="J461" s="47" t="s">
        <v>261</v>
      </c>
      <c r="K461" s="47"/>
      <c r="L461" s="47">
        <v>0</v>
      </c>
      <c r="M461" s="47" t="s">
        <v>574</v>
      </c>
      <c r="N461" s="47" t="s">
        <v>564</v>
      </c>
      <c r="O461" s="47" t="s">
        <v>568</v>
      </c>
      <c r="P461" s="47" t="s">
        <v>39</v>
      </c>
      <c r="Q461" s="1" t="s">
        <v>573</v>
      </c>
      <c r="R461" s="1" t="s">
        <v>562</v>
      </c>
      <c r="S461" s="47" t="s">
        <v>259</v>
      </c>
      <c r="T461" s="50">
        <v>0.66666666666666696</v>
      </c>
      <c r="U461" s="47">
        <v>-79</v>
      </c>
      <c r="V461" s="47"/>
    </row>
    <row r="462" spans="1:22" ht="20.25" customHeight="1" thickBot="1" x14ac:dyDescent="0.3">
      <c r="A462" s="41"/>
      <c r="B462" s="41"/>
      <c r="C462" s="41"/>
      <c r="D462" s="41"/>
      <c r="E462" s="41"/>
      <c r="F462" s="41"/>
      <c r="G462" s="41"/>
      <c r="H462" s="43"/>
      <c r="I462" s="41"/>
      <c r="J462" s="41"/>
      <c r="K462" s="41"/>
      <c r="L462" s="41"/>
      <c r="M462" s="41"/>
      <c r="N462" s="41"/>
      <c r="O462" s="41"/>
      <c r="P462" s="41"/>
      <c r="Q462" s="1" t="s">
        <v>572</v>
      </c>
      <c r="R462" s="1" t="s">
        <v>529</v>
      </c>
      <c r="S462" s="41"/>
      <c r="T462" s="51"/>
      <c r="U462" s="41"/>
      <c r="V462" s="41"/>
    </row>
    <row r="463" spans="1:22" ht="20.25" customHeight="1" thickBot="1" x14ac:dyDescent="0.3">
      <c r="A463" s="41"/>
      <c r="B463" s="41"/>
      <c r="C463" s="41"/>
      <c r="D463" s="41"/>
      <c r="E463" s="41"/>
      <c r="F463" s="41"/>
      <c r="G463" s="41"/>
      <c r="H463" s="43"/>
      <c r="I463" s="41"/>
      <c r="J463" s="41"/>
      <c r="K463" s="41"/>
      <c r="L463" s="41"/>
      <c r="M463" s="41"/>
      <c r="N463" s="41"/>
      <c r="O463" s="41"/>
      <c r="P463" s="41"/>
      <c r="Q463" s="1" t="s">
        <v>571</v>
      </c>
      <c r="R463" s="1" t="s">
        <v>146</v>
      </c>
      <c r="S463" s="41"/>
      <c r="T463" s="51"/>
      <c r="U463" s="41"/>
      <c r="V463" s="41"/>
    </row>
    <row r="464" spans="1:22" ht="20.25" customHeight="1" thickBot="1" x14ac:dyDescent="0.3">
      <c r="A464" s="41"/>
      <c r="B464" s="41"/>
      <c r="C464" s="41"/>
      <c r="D464" s="41"/>
      <c r="E464" s="41"/>
      <c r="F464" s="41"/>
      <c r="G464" s="41"/>
      <c r="H464" s="43"/>
      <c r="I464" s="41"/>
      <c r="J464" s="41"/>
      <c r="K464" s="41"/>
      <c r="L464" s="41"/>
      <c r="M464" s="42"/>
      <c r="N464" s="42"/>
      <c r="O464" s="42"/>
      <c r="P464" s="42"/>
      <c r="Q464" s="1" t="s">
        <v>570</v>
      </c>
      <c r="R464" s="1" t="s">
        <v>559</v>
      </c>
      <c r="S464" s="41"/>
      <c r="T464" s="51"/>
      <c r="U464" s="41"/>
      <c r="V464" s="41"/>
    </row>
    <row r="465" spans="1:22" ht="20.25" customHeight="1" thickBot="1" x14ac:dyDescent="0.3">
      <c r="A465" s="41"/>
      <c r="B465" s="41"/>
      <c r="C465" s="41"/>
      <c r="D465" s="41"/>
      <c r="E465" s="41"/>
      <c r="F465" s="41"/>
      <c r="G465" s="41"/>
      <c r="H465" s="43"/>
      <c r="I465" s="41"/>
      <c r="J465" s="41"/>
      <c r="K465" s="41"/>
      <c r="L465" s="41"/>
      <c r="M465" s="47" t="s">
        <v>569</v>
      </c>
      <c r="N465" s="47" t="s">
        <v>564</v>
      </c>
      <c r="O465" s="47" t="s">
        <v>568</v>
      </c>
      <c r="P465" s="47" t="s">
        <v>39</v>
      </c>
      <c r="Q465" s="1" t="s">
        <v>567</v>
      </c>
      <c r="R465" s="1" t="s">
        <v>562</v>
      </c>
      <c r="S465" s="41"/>
      <c r="T465" s="51"/>
      <c r="U465" s="41"/>
      <c r="V465" s="41"/>
    </row>
    <row r="466" spans="1:22" ht="20.25" customHeight="1" thickBot="1" x14ac:dyDescent="0.3">
      <c r="A466" s="41"/>
      <c r="B466" s="41"/>
      <c r="C466" s="41"/>
      <c r="D466" s="41"/>
      <c r="E466" s="41"/>
      <c r="F466" s="41"/>
      <c r="G466" s="41"/>
      <c r="H466" s="43"/>
      <c r="I466" s="41"/>
      <c r="J466" s="41"/>
      <c r="K466" s="41"/>
      <c r="L466" s="41"/>
      <c r="M466" s="41"/>
      <c r="N466" s="41"/>
      <c r="O466" s="41"/>
      <c r="P466" s="41"/>
      <c r="Q466" s="1" t="s">
        <v>561</v>
      </c>
      <c r="R466" s="1" t="s">
        <v>146</v>
      </c>
      <c r="S466" s="41"/>
      <c r="T466" s="51"/>
      <c r="U466" s="41"/>
      <c r="V466" s="41"/>
    </row>
    <row r="467" spans="1:22" ht="20.25" customHeight="1" thickBot="1" x14ac:dyDescent="0.3">
      <c r="A467" s="41"/>
      <c r="B467" s="41"/>
      <c r="C467" s="41"/>
      <c r="D467" s="41"/>
      <c r="E467" s="41"/>
      <c r="F467" s="41"/>
      <c r="G467" s="41"/>
      <c r="H467" s="43"/>
      <c r="I467" s="41"/>
      <c r="J467" s="41"/>
      <c r="K467" s="41"/>
      <c r="L467" s="41"/>
      <c r="M467" s="42"/>
      <c r="N467" s="42"/>
      <c r="O467" s="42"/>
      <c r="P467" s="42"/>
      <c r="Q467" s="1" t="s">
        <v>566</v>
      </c>
      <c r="R467" s="1" t="s">
        <v>559</v>
      </c>
      <c r="S467" s="41"/>
      <c r="T467" s="51"/>
      <c r="U467" s="41"/>
      <c r="V467" s="41"/>
    </row>
    <row r="468" spans="1:22" ht="20.25" customHeight="1" thickBot="1" x14ac:dyDescent="0.3">
      <c r="A468" s="41"/>
      <c r="B468" s="41"/>
      <c r="C468" s="41"/>
      <c r="D468" s="41"/>
      <c r="E468" s="41"/>
      <c r="F468" s="41"/>
      <c r="G468" s="41"/>
      <c r="H468" s="43"/>
      <c r="I468" s="41"/>
      <c r="J468" s="41"/>
      <c r="K468" s="41"/>
      <c r="L468" s="41"/>
      <c r="M468" s="47" t="s">
        <v>565</v>
      </c>
      <c r="N468" s="47" t="s">
        <v>564</v>
      </c>
      <c r="O468" s="47" t="s">
        <v>259</v>
      </c>
      <c r="P468" s="47" t="s">
        <v>24</v>
      </c>
      <c r="Q468" s="1" t="s">
        <v>563</v>
      </c>
      <c r="R468" s="1" t="s">
        <v>562</v>
      </c>
      <c r="S468" s="41"/>
      <c r="T468" s="51"/>
      <c r="U468" s="41"/>
      <c r="V468" s="41"/>
    </row>
    <row r="469" spans="1:22" ht="20.25" customHeight="1" thickBot="1" x14ac:dyDescent="0.3">
      <c r="A469" s="41"/>
      <c r="B469" s="41"/>
      <c r="C469" s="41"/>
      <c r="D469" s="41"/>
      <c r="E469" s="41"/>
      <c r="F469" s="41"/>
      <c r="G469" s="41"/>
      <c r="H469" s="43"/>
      <c r="I469" s="41"/>
      <c r="J469" s="41"/>
      <c r="K469" s="41"/>
      <c r="L469" s="41"/>
      <c r="M469" s="41"/>
      <c r="N469" s="41"/>
      <c r="O469" s="41"/>
      <c r="P469" s="41"/>
      <c r="Q469" s="1" t="s">
        <v>561</v>
      </c>
      <c r="R469" s="1" t="s">
        <v>146</v>
      </c>
      <c r="S469" s="41"/>
      <c r="T469" s="51"/>
      <c r="U469" s="41"/>
      <c r="V469" s="41"/>
    </row>
    <row r="470" spans="1:22" ht="20.25" customHeight="1" thickBot="1" x14ac:dyDescent="0.3">
      <c r="A470" s="41"/>
      <c r="B470" s="41"/>
      <c r="C470" s="41"/>
      <c r="D470" s="41"/>
      <c r="E470" s="41"/>
      <c r="F470" s="41"/>
      <c r="G470" s="41"/>
      <c r="H470" s="43"/>
      <c r="I470" s="41"/>
      <c r="J470" s="41"/>
      <c r="K470" s="41"/>
      <c r="L470" s="41"/>
      <c r="M470" s="41"/>
      <c r="N470" s="41"/>
      <c r="O470" s="41"/>
      <c r="P470" s="41"/>
      <c r="Q470" s="1" t="s">
        <v>560</v>
      </c>
      <c r="R470" s="1" t="s">
        <v>559</v>
      </c>
      <c r="S470" s="41"/>
      <c r="T470" s="51"/>
      <c r="U470" s="41"/>
      <c r="V470" s="41"/>
    </row>
    <row r="471" spans="1:22" ht="20.25" customHeight="1" thickBot="1" x14ac:dyDescent="0.3">
      <c r="A471" s="41"/>
      <c r="B471" s="41"/>
      <c r="C471" s="41"/>
      <c r="D471" s="41"/>
      <c r="E471" s="41"/>
      <c r="F471" s="41"/>
      <c r="G471" s="41"/>
      <c r="H471" s="43"/>
      <c r="I471" s="41"/>
      <c r="J471" s="41"/>
      <c r="K471" s="41"/>
      <c r="L471" s="41"/>
      <c r="M471" s="41"/>
      <c r="N471" s="41"/>
      <c r="O471" s="41"/>
      <c r="P471" s="41"/>
      <c r="Q471" s="1" t="s">
        <v>558</v>
      </c>
      <c r="R471" s="1" t="s">
        <v>557</v>
      </c>
      <c r="S471" s="41"/>
      <c r="T471" s="51"/>
      <c r="U471" s="41"/>
      <c r="V471" s="41"/>
    </row>
    <row r="472" spans="1:22" ht="20.25" customHeight="1" thickBot="1" x14ac:dyDescent="0.3">
      <c r="A472" s="41"/>
      <c r="B472" s="41"/>
      <c r="C472" s="41"/>
      <c r="D472" s="41"/>
      <c r="E472" s="41"/>
      <c r="F472" s="41"/>
      <c r="G472" s="41"/>
      <c r="H472" s="43"/>
      <c r="I472" s="41"/>
      <c r="J472" s="41"/>
      <c r="K472" s="41"/>
      <c r="L472" s="41"/>
      <c r="M472" s="41"/>
      <c r="N472" s="41"/>
      <c r="O472" s="41"/>
      <c r="P472" s="41"/>
      <c r="Q472" s="1" t="s">
        <v>556</v>
      </c>
      <c r="R472" s="1" t="s">
        <v>555</v>
      </c>
      <c r="S472" s="41"/>
      <c r="T472" s="51"/>
      <c r="U472" s="41"/>
      <c r="V472" s="41"/>
    </row>
    <row r="473" spans="1:22" ht="20.25" customHeight="1" thickBot="1" x14ac:dyDescent="0.3">
      <c r="A473" s="41"/>
      <c r="B473" s="41"/>
      <c r="C473" s="41"/>
      <c r="D473" s="41"/>
      <c r="E473" s="41"/>
      <c r="F473" s="41"/>
      <c r="G473" s="41"/>
      <c r="H473" s="43"/>
      <c r="I473" s="41"/>
      <c r="J473" s="41"/>
      <c r="K473" s="41"/>
      <c r="L473" s="41"/>
      <c r="M473" s="41"/>
      <c r="N473" s="41"/>
      <c r="O473" s="41"/>
      <c r="P473" s="41"/>
      <c r="Q473" s="1" t="s">
        <v>554</v>
      </c>
      <c r="R473" s="1" t="s">
        <v>5</v>
      </c>
      <c r="S473" s="41"/>
      <c r="T473" s="51"/>
      <c r="U473" s="41"/>
      <c r="V473" s="41"/>
    </row>
    <row r="474" spans="1:22" ht="20.25" customHeight="1" thickBot="1" x14ac:dyDescent="0.3">
      <c r="A474" s="42"/>
      <c r="B474" s="42"/>
      <c r="C474" s="42"/>
      <c r="D474" s="42"/>
      <c r="E474" s="42"/>
      <c r="F474" s="42"/>
      <c r="G474" s="42"/>
      <c r="H474" s="44"/>
      <c r="I474" s="42"/>
      <c r="J474" s="42"/>
      <c r="K474" s="42"/>
      <c r="L474" s="42"/>
      <c r="M474" s="42"/>
      <c r="N474" s="42"/>
      <c r="O474" s="42"/>
      <c r="P474" s="42"/>
      <c r="Q474" s="1" t="s">
        <v>553</v>
      </c>
      <c r="R474" s="1" t="s">
        <v>22</v>
      </c>
      <c r="S474" s="42"/>
      <c r="T474" s="52"/>
      <c r="U474" s="42"/>
      <c r="V474" s="42"/>
    </row>
    <row r="475" spans="1:22" ht="20.25" customHeight="1" thickBot="1" x14ac:dyDescent="0.3">
      <c r="A475" s="47" t="s">
        <v>212</v>
      </c>
      <c r="B475" s="47">
        <v>763</v>
      </c>
      <c r="C475" s="47" t="s">
        <v>96</v>
      </c>
      <c r="D475" s="47" t="s">
        <v>98</v>
      </c>
      <c r="E475" s="47" t="s">
        <v>526</v>
      </c>
      <c r="F475" s="47" t="s">
        <v>95</v>
      </c>
      <c r="G475" s="47"/>
      <c r="H475" s="48" t="s">
        <v>552</v>
      </c>
      <c r="I475" s="47" t="s">
        <v>236</v>
      </c>
      <c r="J475" s="47" t="s">
        <v>235</v>
      </c>
      <c r="K475" s="47"/>
      <c r="L475" s="47">
        <v>0</v>
      </c>
      <c r="M475" s="47" t="s">
        <v>551</v>
      </c>
      <c r="N475" s="47" t="s">
        <v>98</v>
      </c>
      <c r="O475" s="47" t="s">
        <v>534</v>
      </c>
      <c r="P475" s="47" t="s">
        <v>24</v>
      </c>
      <c r="Q475" s="1" t="s">
        <v>550</v>
      </c>
      <c r="R475" s="1" t="s">
        <v>549</v>
      </c>
      <c r="S475" s="47" t="s">
        <v>529</v>
      </c>
      <c r="T475" s="49">
        <v>0.5</v>
      </c>
      <c r="U475" s="47">
        <v>-330</v>
      </c>
      <c r="V475" s="47"/>
    </row>
    <row r="476" spans="1:22" ht="20.25" customHeight="1" thickBot="1" x14ac:dyDescent="0.3">
      <c r="A476" s="41"/>
      <c r="B476" s="41"/>
      <c r="C476" s="41"/>
      <c r="D476" s="41"/>
      <c r="E476" s="41"/>
      <c r="F476" s="41"/>
      <c r="G476" s="41"/>
      <c r="H476" s="43"/>
      <c r="I476" s="41"/>
      <c r="J476" s="41"/>
      <c r="K476" s="41"/>
      <c r="L476" s="41"/>
      <c r="M476" s="41"/>
      <c r="N476" s="41"/>
      <c r="O476" s="41"/>
      <c r="P476" s="41"/>
      <c r="Q476" s="1" t="s">
        <v>548</v>
      </c>
      <c r="R476" s="1" t="s">
        <v>547</v>
      </c>
      <c r="S476" s="41"/>
      <c r="T476" s="45"/>
      <c r="U476" s="41"/>
      <c r="V476" s="41"/>
    </row>
    <row r="477" spans="1:22" ht="20.25" customHeight="1" thickBot="1" x14ac:dyDescent="0.3">
      <c r="A477" s="41"/>
      <c r="B477" s="41"/>
      <c r="C477" s="41"/>
      <c r="D477" s="41"/>
      <c r="E477" s="41"/>
      <c r="F477" s="41"/>
      <c r="G477" s="41"/>
      <c r="H477" s="43"/>
      <c r="I477" s="41"/>
      <c r="J477" s="41"/>
      <c r="K477" s="41"/>
      <c r="L477" s="41"/>
      <c r="M477" s="42"/>
      <c r="N477" s="42"/>
      <c r="O477" s="42"/>
      <c r="P477" s="42"/>
      <c r="Q477" s="1" t="s">
        <v>546</v>
      </c>
      <c r="R477" s="1" t="s">
        <v>259</v>
      </c>
      <c r="S477" s="41"/>
      <c r="T477" s="45"/>
      <c r="U477" s="41"/>
      <c r="V477" s="41"/>
    </row>
    <row r="478" spans="1:22" ht="20.25" customHeight="1" thickBot="1" x14ac:dyDescent="0.3">
      <c r="A478" s="41"/>
      <c r="B478" s="41"/>
      <c r="C478" s="41"/>
      <c r="D478" s="41"/>
      <c r="E478" s="41"/>
      <c r="F478" s="41"/>
      <c r="G478" s="41"/>
      <c r="H478" s="43"/>
      <c r="I478" s="41"/>
      <c r="J478" s="41"/>
      <c r="K478" s="41"/>
      <c r="L478" s="41"/>
      <c r="M478" s="47" t="s">
        <v>545</v>
      </c>
      <c r="N478" s="47" t="s">
        <v>98</v>
      </c>
      <c r="O478" s="47" t="s">
        <v>534</v>
      </c>
      <c r="P478" s="47" t="s">
        <v>350</v>
      </c>
      <c r="Q478" s="1" t="s">
        <v>530</v>
      </c>
      <c r="R478" s="1" t="s">
        <v>318</v>
      </c>
      <c r="S478" s="41"/>
      <c r="T478" s="45"/>
      <c r="U478" s="41"/>
      <c r="V478" s="41"/>
    </row>
    <row r="479" spans="1:22" ht="20.25" customHeight="1" thickBot="1" x14ac:dyDescent="0.3">
      <c r="A479" s="41"/>
      <c r="B479" s="41"/>
      <c r="C479" s="41"/>
      <c r="D479" s="41"/>
      <c r="E479" s="41"/>
      <c r="F479" s="41"/>
      <c r="G479" s="41"/>
      <c r="H479" s="43"/>
      <c r="I479" s="41"/>
      <c r="J479" s="41"/>
      <c r="K479" s="41"/>
      <c r="L479" s="41"/>
      <c r="M479" s="41"/>
      <c r="N479" s="41"/>
      <c r="O479" s="41"/>
      <c r="P479" s="41"/>
      <c r="Q479" s="1" t="s">
        <v>544</v>
      </c>
      <c r="R479" s="1" t="s">
        <v>543</v>
      </c>
      <c r="S479" s="41"/>
      <c r="T479" s="45"/>
      <c r="U479" s="41"/>
      <c r="V479" s="41"/>
    </row>
    <row r="480" spans="1:22" ht="20.25" customHeight="1" thickBot="1" x14ac:dyDescent="0.3">
      <c r="A480" s="42"/>
      <c r="B480" s="42"/>
      <c r="C480" s="42"/>
      <c r="D480" s="42"/>
      <c r="E480" s="42"/>
      <c r="F480" s="42"/>
      <c r="G480" s="42"/>
      <c r="H480" s="44"/>
      <c r="I480" s="42"/>
      <c r="J480" s="42"/>
      <c r="K480" s="42"/>
      <c r="L480" s="42"/>
      <c r="M480" s="42"/>
      <c r="N480" s="42"/>
      <c r="O480" s="42"/>
      <c r="P480" s="42"/>
      <c r="Q480" s="1" t="s">
        <v>542</v>
      </c>
      <c r="R480" s="1" t="s">
        <v>541</v>
      </c>
      <c r="S480" s="42"/>
      <c r="T480" s="46"/>
      <c r="U480" s="42"/>
      <c r="V480" s="42"/>
    </row>
    <row r="481" spans="1:22" ht="20.25" customHeight="1" thickBot="1" x14ac:dyDescent="0.3">
      <c r="A481" s="47" t="s">
        <v>212</v>
      </c>
      <c r="B481" s="47">
        <v>765</v>
      </c>
      <c r="C481" s="47" t="s">
        <v>96</v>
      </c>
      <c r="D481" s="47" t="s">
        <v>98</v>
      </c>
      <c r="E481" s="47" t="s">
        <v>526</v>
      </c>
      <c r="F481" s="47" t="s">
        <v>95</v>
      </c>
      <c r="G481" s="47"/>
      <c r="H481" s="48" t="s">
        <v>540</v>
      </c>
      <c r="I481" s="47" t="s">
        <v>109</v>
      </c>
      <c r="J481" s="47" t="s">
        <v>235</v>
      </c>
      <c r="K481" s="47"/>
      <c r="L481" s="47">
        <v>0</v>
      </c>
      <c r="M481" s="1" t="s">
        <v>539</v>
      </c>
      <c r="N481" s="1" t="s">
        <v>98</v>
      </c>
      <c r="O481" s="1" t="s">
        <v>534</v>
      </c>
      <c r="P481" s="1" t="s">
        <v>24</v>
      </c>
      <c r="Q481" s="1" t="s">
        <v>538</v>
      </c>
      <c r="R481" s="1" t="s">
        <v>517</v>
      </c>
      <c r="S481" s="47" t="s">
        <v>529</v>
      </c>
      <c r="T481" s="49">
        <v>0</v>
      </c>
      <c r="U481" s="47">
        <v>-330</v>
      </c>
      <c r="V481" s="47"/>
    </row>
    <row r="482" spans="1:22" ht="20.25" customHeight="1" thickBot="1" x14ac:dyDescent="0.3">
      <c r="A482" s="41"/>
      <c r="B482" s="41"/>
      <c r="C482" s="41"/>
      <c r="D482" s="41"/>
      <c r="E482" s="41"/>
      <c r="F482" s="41"/>
      <c r="G482" s="41"/>
      <c r="H482" s="43"/>
      <c r="I482" s="41"/>
      <c r="J482" s="41"/>
      <c r="K482" s="41"/>
      <c r="L482" s="41"/>
      <c r="M482" s="1" t="s">
        <v>537</v>
      </c>
      <c r="N482" s="1" t="s">
        <v>98</v>
      </c>
      <c r="O482" s="1" t="s">
        <v>534</v>
      </c>
      <c r="P482" s="1" t="s">
        <v>24</v>
      </c>
      <c r="Q482" s="1" t="s">
        <v>536</v>
      </c>
      <c r="R482" s="1" t="s">
        <v>517</v>
      </c>
      <c r="S482" s="41"/>
      <c r="T482" s="45"/>
      <c r="U482" s="41"/>
      <c r="V482" s="41"/>
    </row>
    <row r="483" spans="1:22" ht="20.25" customHeight="1" thickBot="1" x14ac:dyDescent="0.3">
      <c r="A483" s="42"/>
      <c r="B483" s="42"/>
      <c r="C483" s="42"/>
      <c r="D483" s="42"/>
      <c r="E483" s="42"/>
      <c r="F483" s="42"/>
      <c r="G483" s="42"/>
      <c r="H483" s="44"/>
      <c r="I483" s="42"/>
      <c r="J483" s="42"/>
      <c r="K483" s="42"/>
      <c r="L483" s="42"/>
      <c r="M483" s="1" t="s">
        <v>535</v>
      </c>
      <c r="N483" s="1" t="s">
        <v>98</v>
      </c>
      <c r="O483" s="1" t="s">
        <v>534</v>
      </c>
      <c r="P483" s="1" t="s">
        <v>24</v>
      </c>
      <c r="Q483" s="1" t="s">
        <v>533</v>
      </c>
      <c r="R483" s="1" t="s">
        <v>517</v>
      </c>
      <c r="S483" s="42"/>
      <c r="T483" s="46"/>
      <c r="U483" s="42"/>
      <c r="V483" s="42"/>
    </row>
    <row r="484" spans="1:22" ht="20.25" customHeight="1" thickBot="1" x14ac:dyDescent="0.3">
      <c r="A484" s="47" t="s">
        <v>212</v>
      </c>
      <c r="B484" s="47">
        <v>768</v>
      </c>
      <c r="C484" s="47" t="s">
        <v>96</v>
      </c>
      <c r="D484" s="47" t="s">
        <v>98</v>
      </c>
      <c r="E484" s="47" t="s">
        <v>526</v>
      </c>
      <c r="F484" s="47" t="s">
        <v>95</v>
      </c>
      <c r="G484" s="47"/>
      <c r="H484" s="48" t="s">
        <v>532</v>
      </c>
      <c r="I484" s="47" t="s">
        <v>109</v>
      </c>
      <c r="J484" s="47" t="s">
        <v>235</v>
      </c>
      <c r="K484" s="47"/>
      <c r="L484" s="47">
        <v>0</v>
      </c>
      <c r="M484" s="1" t="s">
        <v>531</v>
      </c>
      <c r="N484" s="1" t="s">
        <v>98</v>
      </c>
      <c r="O484" s="1" t="s">
        <v>519</v>
      </c>
      <c r="P484" s="1" t="s">
        <v>24</v>
      </c>
      <c r="Q484" s="1" t="s">
        <v>530</v>
      </c>
      <c r="R484" s="1" t="s">
        <v>318</v>
      </c>
      <c r="S484" s="47" t="s">
        <v>529</v>
      </c>
      <c r="T484" s="49">
        <v>0</v>
      </c>
      <c r="U484" s="47">
        <v>-330</v>
      </c>
      <c r="V484" s="47"/>
    </row>
    <row r="485" spans="1:22" ht="20.25" customHeight="1" thickBot="1" x14ac:dyDescent="0.3">
      <c r="A485" s="42"/>
      <c r="B485" s="42"/>
      <c r="C485" s="42"/>
      <c r="D485" s="42"/>
      <c r="E485" s="42"/>
      <c r="F485" s="42"/>
      <c r="G485" s="42"/>
      <c r="H485" s="44"/>
      <c r="I485" s="42"/>
      <c r="J485" s="42"/>
      <c r="K485" s="42"/>
      <c r="L485" s="42"/>
      <c r="M485" s="1" t="s">
        <v>528</v>
      </c>
      <c r="N485" s="1" t="s">
        <v>98</v>
      </c>
      <c r="O485" s="1" t="s">
        <v>519</v>
      </c>
      <c r="P485" s="1" t="s">
        <v>24</v>
      </c>
      <c r="Q485" s="1" t="s">
        <v>527</v>
      </c>
      <c r="R485" s="1" t="s">
        <v>517</v>
      </c>
      <c r="S485" s="42"/>
      <c r="T485" s="46"/>
      <c r="U485" s="42"/>
      <c r="V485" s="42"/>
    </row>
    <row r="486" spans="1:22" ht="20.25" customHeight="1" thickBot="1" x14ac:dyDescent="0.3">
      <c r="A486" s="47" t="s">
        <v>212</v>
      </c>
      <c r="B486" s="47">
        <v>769</v>
      </c>
      <c r="C486" s="47" t="s">
        <v>96</v>
      </c>
      <c r="D486" s="47" t="s">
        <v>98</v>
      </c>
      <c r="E486" s="47" t="s">
        <v>526</v>
      </c>
      <c r="F486" s="47" t="s">
        <v>95</v>
      </c>
      <c r="G486" s="47"/>
      <c r="H486" s="48" t="s">
        <v>525</v>
      </c>
      <c r="I486" s="47" t="s">
        <v>109</v>
      </c>
      <c r="J486" s="47" t="s">
        <v>235</v>
      </c>
      <c r="K486" s="47"/>
      <c r="L486" s="47">
        <v>0</v>
      </c>
      <c r="M486" s="1" t="s">
        <v>524</v>
      </c>
      <c r="N486" s="1" t="s">
        <v>98</v>
      </c>
      <c r="O486" s="1" t="s">
        <v>519</v>
      </c>
      <c r="P486" s="1" t="s">
        <v>24</v>
      </c>
      <c r="Q486" s="1" t="s">
        <v>523</v>
      </c>
      <c r="R486" s="1" t="s">
        <v>517</v>
      </c>
      <c r="S486" s="47" t="s">
        <v>322</v>
      </c>
      <c r="T486" s="49">
        <v>0</v>
      </c>
      <c r="U486" s="47">
        <v>-207</v>
      </c>
      <c r="V486" s="47"/>
    </row>
    <row r="487" spans="1:22" ht="20.25" customHeight="1" thickBot="1" x14ac:dyDescent="0.3">
      <c r="A487" s="41"/>
      <c r="B487" s="41"/>
      <c r="C487" s="41"/>
      <c r="D487" s="41"/>
      <c r="E487" s="41"/>
      <c r="F487" s="41"/>
      <c r="G487" s="41"/>
      <c r="H487" s="43"/>
      <c r="I487" s="41"/>
      <c r="J487" s="41"/>
      <c r="K487" s="41"/>
      <c r="L487" s="41"/>
      <c r="M487" s="1" t="s">
        <v>522</v>
      </c>
      <c r="N487" s="1" t="s">
        <v>98</v>
      </c>
      <c r="O487" s="1" t="s">
        <v>519</v>
      </c>
      <c r="P487" s="1" t="s">
        <v>24</v>
      </c>
      <c r="Q487" s="1" t="s">
        <v>521</v>
      </c>
      <c r="R487" s="1" t="s">
        <v>517</v>
      </c>
      <c r="S487" s="41"/>
      <c r="T487" s="45"/>
      <c r="U487" s="41"/>
      <c r="V487" s="41"/>
    </row>
    <row r="488" spans="1:22" ht="20.25" customHeight="1" thickBot="1" x14ac:dyDescent="0.3">
      <c r="A488" s="42"/>
      <c r="B488" s="42"/>
      <c r="C488" s="42"/>
      <c r="D488" s="42"/>
      <c r="E488" s="42"/>
      <c r="F488" s="42"/>
      <c r="G488" s="42"/>
      <c r="H488" s="44"/>
      <c r="I488" s="42"/>
      <c r="J488" s="42"/>
      <c r="K488" s="42"/>
      <c r="L488" s="42"/>
      <c r="M488" s="1" t="s">
        <v>520</v>
      </c>
      <c r="N488" s="1" t="s">
        <v>98</v>
      </c>
      <c r="O488" s="1" t="s">
        <v>519</v>
      </c>
      <c r="P488" s="1" t="s">
        <v>24</v>
      </c>
      <c r="Q488" s="1" t="s">
        <v>518</v>
      </c>
      <c r="R488" s="1" t="s">
        <v>517</v>
      </c>
      <c r="S488" s="42"/>
      <c r="T488" s="46"/>
      <c r="U488" s="42"/>
      <c r="V488" s="42"/>
    </row>
    <row r="489" spans="1:22" ht="20.25" customHeight="1" thickBot="1" x14ac:dyDescent="0.3">
      <c r="A489" s="47" t="s">
        <v>208</v>
      </c>
      <c r="B489" s="47">
        <v>780</v>
      </c>
      <c r="C489" s="47" t="s">
        <v>504</v>
      </c>
      <c r="D489" s="47" t="s">
        <v>6</v>
      </c>
      <c r="E489" s="47" t="s">
        <v>503</v>
      </c>
      <c r="F489" s="47" t="s">
        <v>95</v>
      </c>
      <c r="G489" s="47"/>
      <c r="H489" s="48" t="s">
        <v>516</v>
      </c>
      <c r="I489" s="47" t="s">
        <v>2</v>
      </c>
      <c r="J489" s="47" t="s">
        <v>501</v>
      </c>
      <c r="K489" s="47"/>
      <c r="L489" s="47">
        <v>0</v>
      </c>
      <c r="M489" s="47" t="s">
        <v>515</v>
      </c>
      <c r="N489" s="47" t="s">
        <v>6</v>
      </c>
      <c r="O489" s="47" t="s">
        <v>139</v>
      </c>
      <c r="P489" s="47" t="s">
        <v>24</v>
      </c>
      <c r="Q489" s="1" t="s">
        <v>499</v>
      </c>
      <c r="R489" s="1" t="s">
        <v>238</v>
      </c>
      <c r="S489" s="47" t="s">
        <v>139</v>
      </c>
      <c r="T489" s="49">
        <v>0.5</v>
      </c>
      <c r="U489" s="47">
        <v>-26</v>
      </c>
      <c r="V489" s="47"/>
    </row>
    <row r="490" spans="1:22" ht="20.25" customHeight="1" thickBot="1" x14ac:dyDescent="0.3">
      <c r="A490" s="41"/>
      <c r="B490" s="41"/>
      <c r="C490" s="41"/>
      <c r="D490" s="41"/>
      <c r="E490" s="41"/>
      <c r="F490" s="41"/>
      <c r="G490" s="41"/>
      <c r="H490" s="43"/>
      <c r="I490" s="41"/>
      <c r="J490" s="41"/>
      <c r="K490" s="41"/>
      <c r="L490" s="41"/>
      <c r="M490" s="41"/>
      <c r="N490" s="41"/>
      <c r="O490" s="41"/>
      <c r="P490" s="41"/>
      <c r="Q490" s="1" t="s">
        <v>514</v>
      </c>
      <c r="R490" s="1" t="s">
        <v>497</v>
      </c>
      <c r="S490" s="41"/>
      <c r="T490" s="45"/>
      <c r="U490" s="41"/>
      <c r="V490" s="41"/>
    </row>
    <row r="491" spans="1:22" ht="20.25" customHeight="1" thickBot="1" x14ac:dyDescent="0.3">
      <c r="A491" s="41"/>
      <c r="B491" s="41"/>
      <c r="C491" s="41"/>
      <c r="D491" s="41"/>
      <c r="E491" s="41"/>
      <c r="F491" s="41"/>
      <c r="G491" s="41"/>
      <c r="H491" s="43"/>
      <c r="I491" s="41"/>
      <c r="J491" s="41"/>
      <c r="K491" s="41"/>
      <c r="L491" s="41"/>
      <c r="M491" s="41"/>
      <c r="N491" s="41"/>
      <c r="O491" s="41"/>
      <c r="P491" s="41"/>
      <c r="Q491" s="1" t="s">
        <v>513</v>
      </c>
      <c r="R491" s="1" t="s">
        <v>495</v>
      </c>
      <c r="S491" s="41"/>
      <c r="T491" s="45"/>
      <c r="U491" s="41"/>
      <c r="V491" s="41"/>
    </row>
    <row r="492" spans="1:22" ht="20.25" customHeight="1" thickBot="1" x14ac:dyDescent="0.3">
      <c r="A492" s="41"/>
      <c r="B492" s="41"/>
      <c r="C492" s="41"/>
      <c r="D492" s="41"/>
      <c r="E492" s="41"/>
      <c r="F492" s="41"/>
      <c r="G492" s="41"/>
      <c r="H492" s="43"/>
      <c r="I492" s="41"/>
      <c r="J492" s="41"/>
      <c r="K492" s="41"/>
      <c r="L492" s="41"/>
      <c r="M492" s="41"/>
      <c r="N492" s="41"/>
      <c r="O492" s="41"/>
      <c r="P492" s="41"/>
      <c r="Q492" s="1" t="s">
        <v>512</v>
      </c>
      <c r="R492" s="1" t="s">
        <v>493</v>
      </c>
      <c r="S492" s="41"/>
      <c r="T492" s="45"/>
      <c r="U492" s="41"/>
      <c r="V492" s="41"/>
    </row>
    <row r="493" spans="1:22" ht="20.25" customHeight="1" thickBot="1" x14ac:dyDescent="0.3">
      <c r="A493" s="41"/>
      <c r="B493" s="41"/>
      <c r="C493" s="41"/>
      <c r="D493" s="41"/>
      <c r="E493" s="41"/>
      <c r="F493" s="41"/>
      <c r="G493" s="41"/>
      <c r="H493" s="43"/>
      <c r="I493" s="41"/>
      <c r="J493" s="41"/>
      <c r="K493" s="41"/>
      <c r="L493" s="41"/>
      <c r="M493" s="41"/>
      <c r="N493" s="41"/>
      <c r="O493" s="41"/>
      <c r="P493" s="41"/>
      <c r="Q493" s="1" t="s">
        <v>506</v>
      </c>
      <c r="R493" s="1" t="s">
        <v>491</v>
      </c>
      <c r="S493" s="41"/>
      <c r="T493" s="45"/>
      <c r="U493" s="41"/>
      <c r="V493" s="41"/>
    </row>
    <row r="494" spans="1:22" ht="20.25" customHeight="1" thickBot="1" x14ac:dyDescent="0.3">
      <c r="A494" s="41"/>
      <c r="B494" s="41"/>
      <c r="C494" s="41"/>
      <c r="D494" s="41"/>
      <c r="E494" s="41"/>
      <c r="F494" s="41"/>
      <c r="G494" s="41"/>
      <c r="H494" s="43"/>
      <c r="I494" s="41"/>
      <c r="J494" s="41"/>
      <c r="K494" s="41"/>
      <c r="L494" s="41"/>
      <c r="M494" s="41"/>
      <c r="N494" s="41"/>
      <c r="O494" s="41"/>
      <c r="P494" s="41"/>
      <c r="Q494" s="1" t="s">
        <v>511</v>
      </c>
      <c r="R494" s="1" t="s">
        <v>285</v>
      </c>
      <c r="S494" s="41"/>
      <c r="T494" s="45"/>
      <c r="U494" s="41"/>
      <c r="V494" s="41"/>
    </row>
    <row r="495" spans="1:22" ht="20.25" customHeight="1" thickBot="1" x14ac:dyDescent="0.3">
      <c r="A495" s="41"/>
      <c r="B495" s="41"/>
      <c r="C495" s="41"/>
      <c r="D495" s="41"/>
      <c r="E495" s="41"/>
      <c r="F495" s="41"/>
      <c r="G495" s="41"/>
      <c r="H495" s="43"/>
      <c r="I495" s="41"/>
      <c r="J495" s="41"/>
      <c r="K495" s="41"/>
      <c r="L495" s="41"/>
      <c r="M495" s="41"/>
      <c r="N495" s="41"/>
      <c r="O495" s="41"/>
      <c r="P495" s="41"/>
      <c r="Q495" s="1" t="s">
        <v>510</v>
      </c>
      <c r="R495" s="1" t="s">
        <v>488</v>
      </c>
      <c r="S495" s="41"/>
      <c r="T495" s="45"/>
      <c r="U495" s="41"/>
      <c r="V495" s="41"/>
    </row>
    <row r="496" spans="1:22" ht="20.25" customHeight="1" thickBot="1" x14ac:dyDescent="0.3">
      <c r="A496" s="41"/>
      <c r="B496" s="41"/>
      <c r="C496" s="41"/>
      <c r="D496" s="41"/>
      <c r="E496" s="41"/>
      <c r="F496" s="41"/>
      <c r="G496" s="41"/>
      <c r="H496" s="43"/>
      <c r="I496" s="41"/>
      <c r="J496" s="41"/>
      <c r="K496" s="41"/>
      <c r="L496" s="41"/>
      <c r="M496" s="42"/>
      <c r="N496" s="42"/>
      <c r="O496" s="42"/>
      <c r="P496" s="42"/>
      <c r="Q496" s="1" t="s">
        <v>509</v>
      </c>
      <c r="R496" s="1" t="s">
        <v>123</v>
      </c>
      <c r="S496" s="41"/>
      <c r="T496" s="45"/>
      <c r="U496" s="41"/>
      <c r="V496" s="41"/>
    </row>
    <row r="497" spans="1:22" ht="20.25" customHeight="1" thickBot="1" x14ac:dyDescent="0.3">
      <c r="A497" s="41"/>
      <c r="B497" s="41"/>
      <c r="C497" s="41"/>
      <c r="D497" s="41"/>
      <c r="E497" s="41"/>
      <c r="F497" s="41"/>
      <c r="G497" s="41"/>
      <c r="H497" s="43"/>
      <c r="I497" s="41"/>
      <c r="J497" s="41"/>
      <c r="K497" s="41"/>
      <c r="L497" s="41"/>
      <c r="M497" s="47" t="s">
        <v>508</v>
      </c>
      <c r="N497" s="47" t="s">
        <v>6</v>
      </c>
      <c r="O497" s="47" t="s">
        <v>507</v>
      </c>
      <c r="P497" s="47" t="s">
        <v>39</v>
      </c>
      <c r="Q497" s="1" t="s">
        <v>499</v>
      </c>
      <c r="R497" s="1" t="s">
        <v>238</v>
      </c>
      <c r="S497" s="41"/>
      <c r="T497" s="45"/>
      <c r="U497" s="41"/>
      <c r="V497" s="41"/>
    </row>
    <row r="498" spans="1:22" ht="20.25" customHeight="1" thickBot="1" x14ac:dyDescent="0.3">
      <c r="A498" s="41"/>
      <c r="B498" s="41"/>
      <c r="C498" s="41"/>
      <c r="D498" s="41"/>
      <c r="E498" s="41"/>
      <c r="F498" s="41"/>
      <c r="G498" s="41"/>
      <c r="H498" s="43"/>
      <c r="I498" s="41"/>
      <c r="J498" s="41"/>
      <c r="K498" s="41"/>
      <c r="L498" s="41"/>
      <c r="M498" s="41"/>
      <c r="N498" s="41"/>
      <c r="O498" s="41"/>
      <c r="P498" s="41"/>
      <c r="Q498" s="1" t="s">
        <v>506</v>
      </c>
      <c r="R498" s="1" t="s">
        <v>497</v>
      </c>
      <c r="S498" s="41"/>
      <c r="T498" s="45"/>
      <c r="U498" s="41"/>
      <c r="V498" s="41"/>
    </row>
    <row r="499" spans="1:22" ht="20.25" customHeight="1" thickBot="1" x14ac:dyDescent="0.3">
      <c r="A499" s="42"/>
      <c r="B499" s="42"/>
      <c r="C499" s="42"/>
      <c r="D499" s="42"/>
      <c r="E499" s="42"/>
      <c r="F499" s="42"/>
      <c r="G499" s="42"/>
      <c r="H499" s="44"/>
      <c r="I499" s="42"/>
      <c r="J499" s="42"/>
      <c r="K499" s="42"/>
      <c r="L499" s="42"/>
      <c r="M499" s="42"/>
      <c r="N499" s="42"/>
      <c r="O499" s="42"/>
      <c r="P499" s="42"/>
      <c r="Q499" s="1" t="s">
        <v>505</v>
      </c>
      <c r="R499" s="1" t="s">
        <v>495</v>
      </c>
      <c r="S499" s="42"/>
      <c r="T499" s="46"/>
      <c r="U499" s="42"/>
      <c r="V499" s="42"/>
    </row>
    <row r="500" spans="1:22" ht="20.25" customHeight="1" thickBot="1" x14ac:dyDescent="0.3">
      <c r="A500" s="47" t="s">
        <v>208</v>
      </c>
      <c r="B500" s="47">
        <v>781</v>
      </c>
      <c r="C500" s="47" t="s">
        <v>504</v>
      </c>
      <c r="D500" s="47" t="s">
        <v>6</v>
      </c>
      <c r="E500" s="47" t="s">
        <v>503</v>
      </c>
      <c r="F500" s="47" t="s">
        <v>4</v>
      </c>
      <c r="G500" s="47"/>
      <c r="H500" s="48" t="s">
        <v>502</v>
      </c>
      <c r="I500" s="47" t="s">
        <v>2</v>
      </c>
      <c r="J500" s="47" t="s">
        <v>501</v>
      </c>
      <c r="K500" s="47"/>
      <c r="L500" s="47">
        <v>0</v>
      </c>
      <c r="M500" s="47" t="s">
        <v>500</v>
      </c>
      <c r="N500" s="47" t="s">
        <v>6</v>
      </c>
      <c r="O500" s="47" t="s">
        <v>165</v>
      </c>
      <c r="P500" s="47" t="s">
        <v>24</v>
      </c>
      <c r="Q500" s="1" t="s">
        <v>499</v>
      </c>
      <c r="R500" s="1" t="s">
        <v>238</v>
      </c>
      <c r="S500" s="47" t="s">
        <v>165</v>
      </c>
      <c r="T500" s="49">
        <v>0</v>
      </c>
      <c r="U500" s="47">
        <v>65</v>
      </c>
      <c r="V500" s="47"/>
    </row>
    <row r="501" spans="1:22" ht="20.25" customHeight="1" thickBot="1" x14ac:dyDescent="0.3">
      <c r="A501" s="41"/>
      <c r="B501" s="41"/>
      <c r="C501" s="41"/>
      <c r="D501" s="41"/>
      <c r="E501" s="41"/>
      <c r="F501" s="41"/>
      <c r="G501" s="41"/>
      <c r="H501" s="43"/>
      <c r="I501" s="41"/>
      <c r="J501" s="41"/>
      <c r="K501" s="41"/>
      <c r="L501" s="41"/>
      <c r="M501" s="41"/>
      <c r="N501" s="41"/>
      <c r="O501" s="41"/>
      <c r="P501" s="41"/>
      <c r="Q501" s="1" t="s">
        <v>498</v>
      </c>
      <c r="R501" s="1" t="s">
        <v>497</v>
      </c>
      <c r="S501" s="41"/>
      <c r="T501" s="45"/>
      <c r="U501" s="41"/>
      <c r="V501" s="41"/>
    </row>
    <row r="502" spans="1:22" ht="20.25" customHeight="1" thickBot="1" x14ac:dyDescent="0.3">
      <c r="A502" s="41"/>
      <c r="B502" s="41"/>
      <c r="C502" s="41"/>
      <c r="D502" s="41"/>
      <c r="E502" s="41"/>
      <c r="F502" s="41"/>
      <c r="G502" s="41"/>
      <c r="H502" s="43"/>
      <c r="I502" s="41"/>
      <c r="J502" s="41"/>
      <c r="K502" s="41"/>
      <c r="L502" s="41"/>
      <c r="M502" s="41"/>
      <c r="N502" s="41"/>
      <c r="O502" s="41"/>
      <c r="P502" s="41"/>
      <c r="Q502" s="1" t="s">
        <v>496</v>
      </c>
      <c r="R502" s="1" t="s">
        <v>495</v>
      </c>
      <c r="S502" s="41"/>
      <c r="T502" s="45"/>
      <c r="U502" s="41"/>
      <c r="V502" s="41"/>
    </row>
    <row r="503" spans="1:22" ht="20.25" customHeight="1" thickBot="1" x14ac:dyDescent="0.3">
      <c r="A503" s="41"/>
      <c r="B503" s="41"/>
      <c r="C503" s="41"/>
      <c r="D503" s="41"/>
      <c r="E503" s="41"/>
      <c r="F503" s="41"/>
      <c r="G503" s="41"/>
      <c r="H503" s="43"/>
      <c r="I503" s="41"/>
      <c r="J503" s="41"/>
      <c r="K503" s="41"/>
      <c r="L503" s="41"/>
      <c r="M503" s="41"/>
      <c r="N503" s="41"/>
      <c r="O503" s="41"/>
      <c r="P503" s="41"/>
      <c r="Q503" s="1" t="s">
        <v>494</v>
      </c>
      <c r="R503" s="1" t="s">
        <v>493</v>
      </c>
      <c r="S503" s="41"/>
      <c r="T503" s="45"/>
      <c r="U503" s="41"/>
      <c r="V503" s="41"/>
    </row>
    <row r="504" spans="1:22" ht="20.25" customHeight="1" thickBot="1" x14ac:dyDescent="0.3">
      <c r="A504" s="41"/>
      <c r="B504" s="41"/>
      <c r="C504" s="41"/>
      <c r="D504" s="41"/>
      <c r="E504" s="41"/>
      <c r="F504" s="41"/>
      <c r="G504" s="41"/>
      <c r="H504" s="43"/>
      <c r="I504" s="41"/>
      <c r="J504" s="41"/>
      <c r="K504" s="41"/>
      <c r="L504" s="41"/>
      <c r="M504" s="41"/>
      <c r="N504" s="41"/>
      <c r="O504" s="41"/>
      <c r="P504" s="41"/>
      <c r="Q504" s="1" t="s">
        <v>492</v>
      </c>
      <c r="R504" s="1" t="s">
        <v>491</v>
      </c>
      <c r="S504" s="41"/>
      <c r="T504" s="45"/>
      <c r="U504" s="41"/>
      <c r="V504" s="41"/>
    </row>
    <row r="505" spans="1:22" ht="20.25" customHeight="1" thickBot="1" x14ac:dyDescent="0.3">
      <c r="A505" s="41"/>
      <c r="B505" s="41"/>
      <c r="C505" s="41"/>
      <c r="D505" s="41"/>
      <c r="E505" s="41"/>
      <c r="F505" s="41"/>
      <c r="G505" s="41"/>
      <c r="H505" s="43"/>
      <c r="I505" s="41"/>
      <c r="J505" s="41"/>
      <c r="K505" s="41"/>
      <c r="L505" s="41"/>
      <c r="M505" s="41"/>
      <c r="N505" s="41"/>
      <c r="O505" s="41"/>
      <c r="P505" s="41"/>
      <c r="Q505" s="1" t="s">
        <v>490</v>
      </c>
      <c r="R505" s="1" t="s">
        <v>285</v>
      </c>
      <c r="S505" s="41"/>
      <c r="T505" s="45"/>
      <c r="U505" s="41"/>
      <c r="V505" s="41"/>
    </row>
    <row r="506" spans="1:22" ht="20.25" customHeight="1" thickBot="1" x14ac:dyDescent="0.3">
      <c r="A506" s="41"/>
      <c r="B506" s="41"/>
      <c r="C506" s="41"/>
      <c r="D506" s="41"/>
      <c r="E506" s="41"/>
      <c r="F506" s="41"/>
      <c r="G506" s="41"/>
      <c r="H506" s="43"/>
      <c r="I506" s="41"/>
      <c r="J506" s="41"/>
      <c r="K506" s="41"/>
      <c r="L506" s="41"/>
      <c r="M506" s="41"/>
      <c r="N506" s="41"/>
      <c r="O506" s="41"/>
      <c r="P506" s="41"/>
      <c r="Q506" s="1" t="s">
        <v>489</v>
      </c>
      <c r="R506" s="1" t="s">
        <v>488</v>
      </c>
      <c r="S506" s="41"/>
      <c r="T506" s="45"/>
      <c r="U506" s="41"/>
      <c r="V506" s="41"/>
    </row>
    <row r="507" spans="1:22" ht="20.25" customHeight="1" thickBot="1" x14ac:dyDescent="0.3">
      <c r="A507" s="42"/>
      <c r="B507" s="42"/>
      <c r="C507" s="42"/>
      <c r="D507" s="42"/>
      <c r="E507" s="42"/>
      <c r="F507" s="42"/>
      <c r="G507" s="42"/>
      <c r="H507" s="44"/>
      <c r="I507" s="42"/>
      <c r="J507" s="42"/>
      <c r="K507" s="42"/>
      <c r="L507" s="42"/>
      <c r="M507" s="42"/>
      <c r="N507" s="42"/>
      <c r="O507" s="42"/>
      <c r="P507" s="42"/>
      <c r="Q507" s="1" t="s">
        <v>487</v>
      </c>
      <c r="R507" s="1" t="s">
        <v>34</v>
      </c>
      <c r="S507" s="42"/>
      <c r="T507" s="46"/>
      <c r="U507" s="42"/>
      <c r="V507" s="42"/>
    </row>
    <row r="508" spans="1:22" ht="20.25" customHeight="1" thickBot="1" x14ac:dyDescent="0.3">
      <c r="A508" s="47" t="s">
        <v>206</v>
      </c>
      <c r="B508" s="47">
        <v>788</v>
      </c>
      <c r="C508" s="47" t="s">
        <v>96</v>
      </c>
      <c r="D508" s="47" t="s">
        <v>98</v>
      </c>
      <c r="E508" s="47" t="s">
        <v>326</v>
      </c>
      <c r="F508" s="47" t="s">
        <v>95</v>
      </c>
      <c r="G508" s="47"/>
      <c r="H508" s="48" t="s">
        <v>486</v>
      </c>
      <c r="I508" s="47" t="s">
        <v>109</v>
      </c>
      <c r="J508" s="47" t="s">
        <v>235</v>
      </c>
      <c r="K508" s="47"/>
      <c r="L508" s="47">
        <v>0</v>
      </c>
      <c r="M508" s="47" t="s">
        <v>485</v>
      </c>
      <c r="N508" s="47" t="s">
        <v>98</v>
      </c>
      <c r="O508" s="47" t="s">
        <v>328</v>
      </c>
      <c r="P508" s="47" t="s">
        <v>39</v>
      </c>
      <c r="Q508" s="1" t="s">
        <v>484</v>
      </c>
      <c r="R508" s="1" t="s">
        <v>282</v>
      </c>
      <c r="S508" s="47" t="s">
        <v>328</v>
      </c>
      <c r="T508" s="49">
        <v>0.5</v>
      </c>
      <c r="U508" s="47">
        <v>-208</v>
      </c>
      <c r="V508" s="47"/>
    </row>
    <row r="509" spans="1:22" ht="20.25" customHeight="1" thickBot="1" x14ac:dyDescent="0.3">
      <c r="A509" s="41"/>
      <c r="B509" s="41"/>
      <c r="C509" s="41"/>
      <c r="D509" s="41"/>
      <c r="E509" s="41"/>
      <c r="F509" s="41"/>
      <c r="G509" s="41"/>
      <c r="H509" s="43"/>
      <c r="I509" s="41"/>
      <c r="J509" s="41"/>
      <c r="K509" s="41"/>
      <c r="L509" s="41"/>
      <c r="M509" s="41"/>
      <c r="N509" s="41"/>
      <c r="O509" s="41"/>
      <c r="P509" s="41"/>
      <c r="Q509" s="1" t="s">
        <v>483</v>
      </c>
      <c r="R509" s="1" t="s">
        <v>478</v>
      </c>
      <c r="S509" s="41"/>
      <c r="T509" s="45"/>
      <c r="U509" s="41"/>
      <c r="V509" s="41"/>
    </row>
    <row r="510" spans="1:22" ht="20.25" customHeight="1" thickBot="1" x14ac:dyDescent="0.3">
      <c r="A510" s="41"/>
      <c r="B510" s="41"/>
      <c r="C510" s="41"/>
      <c r="D510" s="41"/>
      <c r="E510" s="41"/>
      <c r="F510" s="41"/>
      <c r="G510" s="41"/>
      <c r="H510" s="43"/>
      <c r="I510" s="41"/>
      <c r="J510" s="41"/>
      <c r="K510" s="41"/>
      <c r="L510" s="41"/>
      <c r="M510" s="42"/>
      <c r="N510" s="42"/>
      <c r="O510" s="42"/>
      <c r="P510" s="42"/>
      <c r="Q510" s="1" t="s">
        <v>482</v>
      </c>
      <c r="R510" s="1" t="s">
        <v>478</v>
      </c>
      <c r="S510" s="41"/>
      <c r="T510" s="45"/>
      <c r="U510" s="41"/>
      <c r="V510" s="41"/>
    </row>
    <row r="511" spans="1:22" ht="20.25" customHeight="1" thickBot="1" x14ac:dyDescent="0.3">
      <c r="A511" s="41"/>
      <c r="B511" s="41"/>
      <c r="C511" s="41"/>
      <c r="D511" s="41"/>
      <c r="E511" s="41"/>
      <c r="F511" s="41"/>
      <c r="G511" s="41"/>
      <c r="H511" s="43"/>
      <c r="I511" s="41"/>
      <c r="J511" s="41"/>
      <c r="K511" s="41"/>
      <c r="L511" s="41"/>
      <c r="M511" s="47" t="s">
        <v>481</v>
      </c>
      <c r="N511" s="47" t="s">
        <v>98</v>
      </c>
      <c r="O511" s="47" t="s">
        <v>328</v>
      </c>
      <c r="P511" s="47" t="s">
        <v>24</v>
      </c>
      <c r="Q511" s="1" t="s">
        <v>480</v>
      </c>
      <c r="R511" s="1" t="s">
        <v>282</v>
      </c>
      <c r="S511" s="41"/>
      <c r="T511" s="45"/>
      <c r="U511" s="41"/>
      <c r="V511" s="41"/>
    </row>
    <row r="512" spans="1:22" ht="20.25" customHeight="1" thickBot="1" x14ac:dyDescent="0.3">
      <c r="A512" s="42"/>
      <c r="B512" s="42"/>
      <c r="C512" s="42"/>
      <c r="D512" s="42"/>
      <c r="E512" s="42"/>
      <c r="F512" s="42"/>
      <c r="G512" s="42"/>
      <c r="H512" s="44"/>
      <c r="I512" s="42"/>
      <c r="J512" s="42"/>
      <c r="K512" s="42"/>
      <c r="L512" s="42"/>
      <c r="M512" s="42"/>
      <c r="N512" s="42"/>
      <c r="O512" s="42"/>
      <c r="P512" s="42"/>
      <c r="Q512" s="1" t="s">
        <v>479</v>
      </c>
      <c r="R512" s="1" t="s">
        <v>478</v>
      </c>
      <c r="S512" s="42"/>
      <c r="T512" s="46"/>
      <c r="U512" s="42"/>
      <c r="V512" s="42"/>
    </row>
    <row r="513" spans="1:22" ht="20.25" customHeight="1" thickBot="1" x14ac:dyDescent="0.3">
      <c r="A513" s="47" t="s">
        <v>206</v>
      </c>
      <c r="B513" s="47">
        <v>789</v>
      </c>
      <c r="C513" s="47" t="s">
        <v>96</v>
      </c>
      <c r="D513" s="47" t="s">
        <v>98</v>
      </c>
      <c r="E513" s="47" t="s">
        <v>326</v>
      </c>
      <c r="F513" s="47" t="s">
        <v>95</v>
      </c>
      <c r="G513" s="47"/>
      <c r="H513" s="48" t="s">
        <v>477</v>
      </c>
      <c r="I513" s="47" t="s">
        <v>109</v>
      </c>
      <c r="J513" s="47" t="s">
        <v>235</v>
      </c>
      <c r="K513" s="47"/>
      <c r="L513" s="47">
        <v>0</v>
      </c>
      <c r="M513" s="47" t="s">
        <v>476</v>
      </c>
      <c r="N513" s="47" t="s">
        <v>98</v>
      </c>
      <c r="O513" s="47" t="s">
        <v>328</v>
      </c>
      <c r="P513" s="47" t="s">
        <v>39</v>
      </c>
      <c r="Q513" s="1" t="s">
        <v>475</v>
      </c>
      <c r="R513" s="1" t="s">
        <v>282</v>
      </c>
      <c r="S513" s="47" t="s">
        <v>328</v>
      </c>
      <c r="T513" s="49">
        <v>0.8</v>
      </c>
      <c r="U513" s="47">
        <v>-208</v>
      </c>
      <c r="V513" s="47"/>
    </row>
    <row r="514" spans="1:22" ht="20.25" customHeight="1" thickBot="1" x14ac:dyDescent="0.3">
      <c r="A514" s="41"/>
      <c r="B514" s="41"/>
      <c r="C514" s="41"/>
      <c r="D514" s="41"/>
      <c r="E514" s="41"/>
      <c r="F514" s="41"/>
      <c r="G514" s="41"/>
      <c r="H514" s="43"/>
      <c r="I514" s="41"/>
      <c r="J514" s="41"/>
      <c r="K514" s="41"/>
      <c r="L514" s="41"/>
      <c r="M514" s="42"/>
      <c r="N514" s="42"/>
      <c r="O514" s="42"/>
      <c r="P514" s="42"/>
      <c r="Q514" s="1" t="s">
        <v>426</v>
      </c>
      <c r="R514" s="1" t="s">
        <v>466</v>
      </c>
      <c r="S514" s="41"/>
      <c r="T514" s="45"/>
      <c r="U514" s="41"/>
      <c r="V514" s="41"/>
    </row>
    <row r="515" spans="1:22" ht="20.25" customHeight="1" thickBot="1" x14ac:dyDescent="0.3">
      <c r="A515" s="41"/>
      <c r="B515" s="41"/>
      <c r="C515" s="41"/>
      <c r="D515" s="41"/>
      <c r="E515" s="41"/>
      <c r="F515" s="41"/>
      <c r="G515" s="41"/>
      <c r="H515" s="43"/>
      <c r="I515" s="41"/>
      <c r="J515" s="41"/>
      <c r="K515" s="41"/>
      <c r="L515" s="41"/>
      <c r="M515" s="47" t="s">
        <v>474</v>
      </c>
      <c r="N515" s="47" t="s">
        <v>98</v>
      </c>
      <c r="O515" s="47" t="s">
        <v>328</v>
      </c>
      <c r="P515" s="47" t="s">
        <v>39</v>
      </c>
      <c r="Q515" s="1" t="s">
        <v>473</v>
      </c>
      <c r="R515" s="1" t="s">
        <v>282</v>
      </c>
      <c r="S515" s="41"/>
      <c r="T515" s="45"/>
      <c r="U515" s="41"/>
      <c r="V515" s="41"/>
    </row>
    <row r="516" spans="1:22" ht="20.25" customHeight="1" thickBot="1" x14ac:dyDescent="0.3">
      <c r="A516" s="41"/>
      <c r="B516" s="41"/>
      <c r="C516" s="41"/>
      <c r="D516" s="41"/>
      <c r="E516" s="41"/>
      <c r="F516" s="41"/>
      <c r="G516" s="41"/>
      <c r="H516" s="43"/>
      <c r="I516" s="41"/>
      <c r="J516" s="41"/>
      <c r="K516" s="41"/>
      <c r="L516" s="41"/>
      <c r="M516" s="42"/>
      <c r="N516" s="42"/>
      <c r="O516" s="42"/>
      <c r="P516" s="42"/>
      <c r="Q516" s="1" t="s">
        <v>472</v>
      </c>
      <c r="R516" s="1" t="s">
        <v>466</v>
      </c>
      <c r="S516" s="41"/>
      <c r="T516" s="45"/>
      <c r="U516" s="41"/>
      <c r="V516" s="41"/>
    </row>
    <row r="517" spans="1:22" ht="20.25" customHeight="1" thickBot="1" x14ac:dyDescent="0.3">
      <c r="A517" s="41"/>
      <c r="B517" s="41"/>
      <c r="C517" s="41"/>
      <c r="D517" s="41"/>
      <c r="E517" s="41"/>
      <c r="F517" s="41"/>
      <c r="G517" s="41"/>
      <c r="H517" s="43"/>
      <c r="I517" s="41"/>
      <c r="J517" s="41"/>
      <c r="K517" s="41"/>
      <c r="L517" s="41"/>
      <c r="M517" s="47" t="s">
        <v>471</v>
      </c>
      <c r="N517" s="47" t="s">
        <v>98</v>
      </c>
      <c r="O517" s="47" t="s">
        <v>328</v>
      </c>
      <c r="P517" s="47" t="s">
        <v>39</v>
      </c>
      <c r="Q517" s="1" t="s">
        <v>470</v>
      </c>
      <c r="R517" s="1" t="s">
        <v>282</v>
      </c>
      <c r="S517" s="41"/>
      <c r="T517" s="45"/>
      <c r="U517" s="41"/>
      <c r="V517" s="41"/>
    </row>
    <row r="518" spans="1:22" ht="20.25" customHeight="1" thickBot="1" x14ac:dyDescent="0.3">
      <c r="A518" s="41"/>
      <c r="B518" s="41"/>
      <c r="C518" s="41"/>
      <c r="D518" s="41"/>
      <c r="E518" s="41"/>
      <c r="F518" s="41"/>
      <c r="G518" s="41"/>
      <c r="H518" s="43"/>
      <c r="I518" s="41"/>
      <c r="J518" s="41"/>
      <c r="K518" s="41"/>
      <c r="L518" s="41"/>
      <c r="M518" s="42"/>
      <c r="N518" s="42"/>
      <c r="O518" s="42"/>
      <c r="P518" s="42"/>
      <c r="Q518" s="1" t="s">
        <v>422</v>
      </c>
      <c r="R518" s="1" t="s">
        <v>466</v>
      </c>
      <c r="S518" s="41"/>
      <c r="T518" s="45"/>
      <c r="U518" s="41"/>
      <c r="V518" s="41"/>
    </row>
    <row r="519" spans="1:22" ht="20.25" customHeight="1" thickBot="1" x14ac:dyDescent="0.3">
      <c r="A519" s="41"/>
      <c r="B519" s="41"/>
      <c r="C519" s="41"/>
      <c r="D519" s="41"/>
      <c r="E519" s="41"/>
      <c r="F519" s="41"/>
      <c r="G519" s="41"/>
      <c r="H519" s="43"/>
      <c r="I519" s="41"/>
      <c r="J519" s="41"/>
      <c r="K519" s="41"/>
      <c r="L519" s="41"/>
      <c r="M519" s="47" t="s">
        <v>469</v>
      </c>
      <c r="N519" s="47" t="s">
        <v>98</v>
      </c>
      <c r="O519" s="47" t="s">
        <v>328</v>
      </c>
      <c r="P519" s="47" t="s">
        <v>39</v>
      </c>
      <c r="Q519" s="1" t="s">
        <v>468</v>
      </c>
      <c r="R519" s="1" t="s">
        <v>282</v>
      </c>
      <c r="S519" s="41"/>
      <c r="T519" s="45"/>
      <c r="U519" s="41"/>
      <c r="V519" s="41"/>
    </row>
    <row r="520" spans="1:22" ht="20.25" customHeight="1" thickBot="1" x14ac:dyDescent="0.3">
      <c r="A520" s="41"/>
      <c r="B520" s="41"/>
      <c r="C520" s="41"/>
      <c r="D520" s="41"/>
      <c r="E520" s="41"/>
      <c r="F520" s="41"/>
      <c r="G520" s="41"/>
      <c r="H520" s="43"/>
      <c r="I520" s="41"/>
      <c r="J520" s="41"/>
      <c r="K520" s="41"/>
      <c r="L520" s="41"/>
      <c r="M520" s="42"/>
      <c r="N520" s="42"/>
      <c r="O520" s="42"/>
      <c r="P520" s="42"/>
      <c r="Q520" s="1" t="s">
        <v>467</v>
      </c>
      <c r="R520" s="1" t="s">
        <v>466</v>
      </c>
      <c r="S520" s="41"/>
      <c r="T520" s="45"/>
      <c r="U520" s="41"/>
      <c r="V520" s="41"/>
    </row>
    <row r="521" spans="1:22" ht="20.25" customHeight="1" thickBot="1" x14ac:dyDescent="0.3">
      <c r="A521" s="41"/>
      <c r="B521" s="41"/>
      <c r="C521" s="41"/>
      <c r="D521" s="41"/>
      <c r="E521" s="41"/>
      <c r="F521" s="41"/>
      <c r="G521" s="41"/>
      <c r="H521" s="43"/>
      <c r="I521" s="41"/>
      <c r="J521" s="41"/>
      <c r="K521" s="41"/>
      <c r="L521" s="41"/>
      <c r="M521" s="47" t="s">
        <v>465</v>
      </c>
      <c r="N521" s="47" t="s">
        <v>98</v>
      </c>
      <c r="O521" s="47" t="s">
        <v>328</v>
      </c>
      <c r="P521" s="47" t="s">
        <v>24</v>
      </c>
      <c r="Q521" s="1" t="s">
        <v>464</v>
      </c>
      <c r="R521" s="1" t="s">
        <v>282</v>
      </c>
      <c r="S521" s="41"/>
      <c r="T521" s="45"/>
      <c r="U521" s="41"/>
      <c r="V521" s="41"/>
    </row>
    <row r="522" spans="1:22" ht="20.25" customHeight="1" thickBot="1" x14ac:dyDescent="0.3">
      <c r="A522" s="42"/>
      <c r="B522" s="42"/>
      <c r="C522" s="42"/>
      <c r="D522" s="42"/>
      <c r="E522" s="42"/>
      <c r="F522" s="42"/>
      <c r="G522" s="42"/>
      <c r="H522" s="44"/>
      <c r="I522" s="42"/>
      <c r="J522" s="42"/>
      <c r="K522" s="42"/>
      <c r="L522" s="42"/>
      <c r="M522" s="42"/>
      <c r="N522" s="42"/>
      <c r="O522" s="42"/>
      <c r="P522" s="42"/>
      <c r="Q522" s="1" t="s">
        <v>463</v>
      </c>
      <c r="R522" s="1" t="s">
        <v>56</v>
      </c>
      <c r="S522" s="42"/>
      <c r="T522" s="46"/>
      <c r="U522" s="42"/>
      <c r="V522" s="42"/>
    </row>
    <row r="523" spans="1:22" ht="20.25" customHeight="1" thickBot="1" x14ac:dyDescent="0.3">
      <c r="A523" s="47" t="s">
        <v>206</v>
      </c>
      <c r="B523" s="47">
        <v>793</v>
      </c>
      <c r="C523" s="47" t="s">
        <v>96</v>
      </c>
      <c r="D523" s="47" t="s">
        <v>98</v>
      </c>
      <c r="E523" s="47" t="s">
        <v>326</v>
      </c>
      <c r="F523" s="47" t="s">
        <v>95</v>
      </c>
      <c r="G523" s="47" t="s">
        <v>453</v>
      </c>
      <c r="H523" s="48" t="s">
        <v>462</v>
      </c>
      <c r="I523" s="47" t="s">
        <v>109</v>
      </c>
      <c r="J523" s="47" t="s">
        <v>235</v>
      </c>
      <c r="K523" s="47"/>
      <c r="L523" s="47">
        <v>0</v>
      </c>
      <c r="M523" s="47" t="s">
        <v>375</v>
      </c>
      <c r="N523" s="47" t="s">
        <v>98</v>
      </c>
      <c r="O523" s="47" t="s">
        <v>297</v>
      </c>
      <c r="P523" s="47" t="s">
        <v>39</v>
      </c>
      <c r="Q523" s="1" t="s">
        <v>451</v>
      </c>
      <c r="R523" s="1" t="s">
        <v>282</v>
      </c>
      <c r="S523" s="47" t="s">
        <v>328</v>
      </c>
      <c r="T523" s="49">
        <v>1</v>
      </c>
      <c r="U523" s="47">
        <v>-208</v>
      </c>
      <c r="V523" s="47"/>
    </row>
    <row r="524" spans="1:22" ht="20.25" customHeight="1" thickBot="1" x14ac:dyDescent="0.3">
      <c r="A524" s="41"/>
      <c r="B524" s="41"/>
      <c r="C524" s="41"/>
      <c r="D524" s="41"/>
      <c r="E524" s="41"/>
      <c r="F524" s="41"/>
      <c r="G524" s="41"/>
      <c r="H524" s="43"/>
      <c r="I524" s="41"/>
      <c r="J524" s="41"/>
      <c r="K524" s="41"/>
      <c r="L524" s="41"/>
      <c r="M524" s="42"/>
      <c r="N524" s="42"/>
      <c r="O524" s="42"/>
      <c r="P524" s="42"/>
      <c r="Q524" s="1" t="s">
        <v>461</v>
      </c>
      <c r="R524" s="1" t="s">
        <v>56</v>
      </c>
      <c r="S524" s="41"/>
      <c r="T524" s="45"/>
      <c r="U524" s="41"/>
      <c r="V524" s="41"/>
    </row>
    <row r="525" spans="1:22" ht="20.25" customHeight="1" thickBot="1" x14ac:dyDescent="0.3">
      <c r="A525" s="41"/>
      <c r="B525" s="41"/>
      <c r="C525" s="41"/>
      <c r="D525" s="41"/>
      <c r="E525" s="41"/>
      <c r="F525" s="41"/>
      <c r="G525" s="41"/>
      <c r="H525" s="43"/>
      <c r="I525" s="41"/>
      <c r="J525" s="41"/>
      <c r="K525" s="41"/>
      <c r="L525" s="41"/>
      <c r="M525" s="47" t="s">
        <v>372</v>
      </c>
      <c r="N525" s="47" t="s">
        <v>98</v>
      </c>
      <c r="O525" s="47" t="s">
        <v>297</v>
      </c>
      <c r="P525" s="47" t="s">
        <v>39</v>
      </c>
      <c r="Q525" s="1" t="s">
        <v>460</v>
      </c>
      <c r="R525" s="1" t="s">
        <v>282</v>
      </c>
      <c r="S525" s="41"/>
      <c r="T525" s="45"/>
      <c r="U525" s="41"/>
      <c r="V525" s="41"/>
    </row>
    <row r="526" spans="1:22" ht="20.25" customHeight="1" thickBot="1" x14ac:dyDescent="0.3">
      <c r="A526" s="41"/>
      <c r="B526" s="41"/>
      <c r="C526" s="41"/>
      <c r="D526" s="41"/>
      <c r="E526" s="41"/>
      <c r="F526" s="41"/>
      <c r="G526" s="41"/>
      <c r="H526" s="43"/>
      <c r="I526" s="41"/>
      <c r="J526" s="41"/>
      <c r="K526" s="41"/>
      <c r="L526" s="41"/>
      <c r="M526" s="42"/>
      <c r="N526" s="42"/>
      <c r="O526" s="42"/>
      <c r="P526" s="42"/>
      <c r="Q526" s="1" t="s">
        <v>370</v>
      </c>
      <c r="R526" s="1" t="s">
        <v>56</v>
      </c>
      <c r="S526" s="41"/>
      <c r="T526" s="45"/>
      <c r="U526" s="41"/>
      <c r="V526" s="41"/>
    </row>
    <row r="527" spans="1:22" ht="20.25" customHeight="1" thickBot="1" x14ac:dyDescent="0.3">
      <c r="A527" s="41"/>
      <c r="B527" s="41"/>
      <c r="C527" s="41"/>
      <c r="D527" s="41"/>
      <c r="E527" s="41"/>
      <c r="F527" s="41"/>
      <c r="G527" s="41"/>
      <c r="H527" s="43"/>
      <c r="I527" s="41"/>
      <c r="J527" s="41"/>
      <c r="K527" s="41"/>
      <c r="L527" s="41"/>
      <c r="M527" s="47" t="s">
        <v>369</v>
      </c>
      <c r="N527" s="47" t="s">
        <v>98</v>
      </c>
      <c r="O527" s="47" t="s">
        <v>297</v>
      </c>
      <c r="P527" s="47" t="s">
        <v>39</v>
      </c>
      <c r="Q527" s="1" t="s">
        <v>368</v>
      </c>
      <c r="R527" s="1" t="s">
        <v>282</v>
      </c>
      <c r="S527" s="41"/>
      <c r="T527" s="45"/>
      <c r="U527" s="41"/>
      <c r="V527" s="41"/>
    </row>
    <row r="528" spans="1:22" ht="20.25" customHeight="1" thickBot="1" x14ac:dyDescent="0.3">
      <c r="A528" s="41"/>
      <c r="B528" s="41"/>
      <c r="C528" s="41"/>
      <c r="D528" s="41"/>
      <c r="E528" s="41"/>
      <c r="F528" s="41"/>
      <c r="G528" s="41"/>
      <c r="H528" s="43"/>
      <c r="I528" s="41"/>
      <c r="J528" s="41"/>
      <c r="K528" s="41"/>
      <c r="L528" s="41"/>
      <c r="M528" s="42"/>
      <c r="N528" s="42"/>
      <c r="O528" s="42"/>
      <c r="P528" s="42"/>
      <c r="Q528" s="1" t="s">
        <v>367</v>
      </c>
      <c r="R528" s="1" t="s">
        <v>56</v>
      </c>
      <c r="S528" s="41"/>
      <c r="T528" s="45"/>
      <c r="U528" s="41"/>
      <c r="V528" s="41"/>
    </row>
    <row r="529" spans="1:22" ht="20.25" customHeight="1" thickBot="1" x14ac:dyDescent="0.3">
      <c r="A529" s="41"/>
      <c r="B529" s="41"/>
      <c r="C529" s="41"/>
      <c r="D529" s="41"/>
      <c r="E529" s="41"/>
      <c r="F529" s="41"/>
      <c r="G529" s="41"/>
      <c r="H529" s="43"/>
      <c r="I529" s="41"/>
      <c r="J529" s="41"/>
      <c r="K529" s="41"/>
      <c r="L529" s="41"/>
      <c r="M529" s="47" t="s">
        <v>459</v>
      </c>
      <c r="N529" s="47" t="s">
        <v>98</v>
      </c>
      <c r="O529" s="47" t="s">
        <v>297</v>
      </c>
      <c r="P529" s="47" t="s">
        <v>39</v>
      </c>
      <c r="Q529" s="1" t="s">
        <v>458</v>
      </c>
      <c r="R529" s="1" t="s">
        <v>282</v>
      </c>
      <c r="S529" s="41"/>
      <c r="T529" s="45"/>
      <c r="U529" s="41"/>
      <c r="V529" s="41"/>
    </row>
    <row r="530" spans="1:22" ht="20.25" customHeight="1" thickBot="1" x14ac:dyDescent="0.3">
      <c r="A530" s="41"/>
      <c r="B530" s="41"/>
      <c r="C530" s="41"/>
      <c r="D530" s="41"/>
      <c r="E530" s="41"/>
      <c r="F530" s="41"/>
      <c r="G530" s="41"/>
      <c r="H530" s="43"/>
      <c r="I530" s="41"/>
      <c r="J530" s="41"/>
      <c r="K530" s="41"/>
      <c r="L530" s="41"/>
      <c r="M530" s="42"/>
      <c r="N530" s="42"/>
      <c r="O530" s="42"/>
      <c r="P530" s="42"/>
      <c r="Q530" s="1" t="s">
        <v>457</v>
      </c>
      <c r="R530" s="1" t="s">
        <v>56</v>
      </c>
      <c r="S530" s="41"/>
      <c r="T530" s="45"/>
      <c r="U530" s="41"/>
      <c r="V530" s="41"/>
    </row>
    <row r="531" spans="1:22" ht="20.25" customHeight="1" thickBot="1" x14ac:dyDescent="0.3">
      <c r="A531" s="41"/>
      <c r="B531" s="41"/>
      <c r="C531" s="41"/>
      <c r="D531" s="41"/>
      <c r="E531" s="41"/>
      <c r="F531" s="41"/>
      <c r="G531" s="41"/>
      <c r="H531" s="43"/>
      <c r="I531" s="41"/>
      <c r="J531" s="41"/>
      <c r="K531" s="41"/>
      <c r="L531" s="41"/>
      <c r="M531" s="47" t="s">
        <v>456</v>
      </c>
      <c r="N531" s="47" t="s">
        <v>98</v>
      </c>
      <c r="O531" s="47" t="s">
        <v>297</v>
      </c>
      <c r="P531" s="47" t="s">
        <v>39</v>
      </c>
      <c r="Q531" s="1" t="s">
        <v>455</v>
      </c>
      <c r="R531" s="1" t="s">
        <v>282</v>
      </c>
      <c r="S531" s="41"/>
      <c r="T531" s="45"/>
      <c r="U531" s="41"/>
      <c r="V531" s="41"/>
    </row>
    <row r="532" spans="1:22" ht="20.25" customHeight="1" thickBot="1" x14ac:dyDescent="0.3">
      <c r="A532" s="42"/>
      <c r="B532" s="42"/>
      <c r="C532" s="42"/>
      <c r="D532" s="42"/>
      <c r="E532" s="42"/>
      <c r="F532" s="42"/>
      <c r="G532" s="42"/>
      <c r="H532" s="44"/>
      <c r="I532" s="42"/>
      <c r="J532" s="42"/>
      <c r="K532" s="42"/>
      <c r="L532" s="42"/>
      <c r="M532" s="42"/>
      <c r="N532" s="42"/>
      <c r="O532" s="42"/>
      <c r="P532" s="42"/>
      <c r="Q532" s="1" t="s">
        <v>454</v>
      </c>
      <c r="R532" s="1" t="s">
        <v>56</v>
      </c>
      <c r="S532" s="42"/>
      <c r="T532" s="46"/>
      <c r="U532" s="42"/>
      <c r="V532" s="42"/>
    </row>
    <row r="533" spans="1:22" ht="20.25" customHeight="1" thickBot="1" x14ac:dyDescent="0.3">
      <c r="A533" s="47" t="s">
        <v>206</v>
      </c>
      <c r="B533" s="47">
        <v>795</v>
      </c>
      <c r="C533" s="47" t="s">
        <v>96</v>
      </c>
      <c r="D533" s="47" t="s">
        <v>98</v>
      </c>
      <c r="E533" s="47" t="s">
        <v>326</v>
      </c>
      <c r="F533" s="47" t="s">
        <v>95</v>
      </c>
      <c r="G533" s="47" t="s">
        <v>453</v>
      </c>
      <c r="H533" s="48" t="s">
        <v>452</v>
      </c>
      <c r="I533" s="47" t="s">
        <v>109</v>
      </c>
      <c r="J533" s="47" t="s">
        <v>235</v>
      </c>
      <c r="K533" s="47"/>
      <c r="L533" s="47">
        <v>0</v>
      </c>
      <c r="M533" s="47" t="s">
        <v>375</v>
      </c>
      <c r="N533" s="47" t="s">
        <v>98</v>
      </c>
      <c r="O533" s="47" t="s">
        <v>328</v>
      </c>
      <c r="P533" s="47" t="s">
        <v>39</v>
      </c>
      <c r="Q533" s="1" t="s">
        <v>451</v>
      </c>
      <c r="R533" s="1" t="s">
        <v>267</v>
      </c>
      <c r="S533" s="47" t="s">
        <v>328</v>
      </c>
      <c r="T533" s="49">
        <v>1</v>
      </c>
      <c r="U533" s="47">
        <v>-208</v>
      </c>
      <c r="V533" s="47"/>
    </row>
    <row r="534" spans="1:22" ht="20.25" customHeight="1" thickBot="1" x14ac:dyDescent="0.3">
      <c r="A534" s="41"/>
      <c r="B534" s="41"/>
      <c r="C534" s="41"/>
      <c r="D534" s="41"/>
      <c r="E534" s="41"/>
      <c r="F534" s="41"/>
      <c r="G534" s="41"/>
      <c r="H534" s="43"/>
      <c r="I534" s="41"/>
      <c r="J534" s="41"/>
      <c r="K534" s="41"/>
      <c r="L534" s="41"/>
      <c r="M534" s="42"/>
      <c r="N534" s="42"/>
      <c r="O534" s="42"/>
      <c r="P534" s="42"/>
      <c r="Q534" s="1" t="s">
        <v>450</v>
      </c>
      <c r="R534" s="1" t="s">
        <v>56</v>
      </c>
      <c r="S534" s="41"/>
      <c r="T534" s="45"/>
      <c r="U534" s="41"/>
      <c r="V534" s="41"/>
    </row>
    <row r="535" spans="1:22" ht="20.25" customHeight="1" thickBot="1" x14ac:dyDescent="0.3">
      <c r="A535" s="41"/>
      <c r="B535" s="41"/>
      <c r="C535" s="41"/>
      <c r="D535" s="41"/>
      <c r="E535" s="41"/>
      <c r="F535" s="41"/>
      <c r="G535" s="41"/>
      <c r="H535" s="43"/>
      <c r="I535" s="41"/>
      <c r="J535" s="41"/>
      <c r="K535" s="41"/>
      <c r="L535" s="41"/>
      <c r="M535" s="47" t="s">
        <v>372</v>
      </c>
      <c r="N535" s="47" t="s">
        <v>98</v>
      </c>
      <c r="O535" s="47" t="s">
        <v>328</v>
      </c>
      <c r="P535" s="47" t="s">
        <v>39</v>
      </c>
      <c r="Q535" s="1" t="s">
        <v>449</v>
      </c>
      <c r="R535" s="1" t="s">
        <v>267</v>
      </c>
      <c r="S535" s="41"/>
      <c r="T535" s="45"/>
      <c r="U535" s="41"/>
      <c r="V535" s="41"/>
    </row>
    <row r="536" spans="1:22" ht="20.25" customHeight="1" thickBot="1" x14ac:dyDescent="0.3">
      <c r="A536" s="41"/>
      <c r="B536" s="41"/>
      <c r="C536" s="41"/>
      <c r="D536" s="41"/>
      <c r="E536" s="41"/>
      <c r="F536" s="41"/>
      <c r="G536" s="41"/>
      <c r="H536" s="43"/>
      <c r="I536" s="41"/>
      <c r="J536" s="41"/>
      <c r="K536" s="41"/>
      <c r="L536" s="41"/>
      <c r="M536" s="42"/>
      <c r="N536" s="42"/>
      <c r="O536" s="42"/>
      <c r="P536" s="42"/>
      <c r="Q536" s="1" t="s">
        <v>448</v>
      </c>
      <c r="R536" s="1" t="s">
        <v>56</v>
      </c>
      <c r="S536" s="41"/>
      <c r="T536" s="45"/>
      <c r="U536" s="41"/>
      <c r="V536" s="41"/>
    </row>
    <row r="537" spans="1:22" ht="20.25" customHeight="1" thickBot="1" x14ac:dyDescent="0.3">
      <c r="A537" s="41"/>
      <c r="B537" s="41"/>
      <c r="C537" s="41"/>
      <c r="D537" s="41"/>
      <c r="E537" s="41"/>
      <c r="F537" s="41"/>
      <c r="G537" s="41"/>
      <c r="H537" s="43"/>
      <c r="I537" s="41"/>
      <c r="J537" s="41"/>
      <c r="K537" s="41"/>
      <c r="L537" s="41"/>
      <c r="M537" s="47" t="s">
        <v>447</v>
      </c>
      <c r="N537" s="47" t="s">
        <v>98</v>
      </c>
      <c r="O537" s="47" t="s">
        <v>328</v>
      </c>
      <c r="P537" s="47" t="s">
        <v>39</v>
      </c>
      <c r="Q537" s="1" t="s">
        <v>368</v>
      </c>
      <c r="R537" s="1" t="s">
        <v>267</v>
      </c>
      <c r="S537" s="41"/>
      <c r="T537" s="45"/>
      <c r="U537" s="41"/>
      <c r="V537" s="41"/>
    </row>
    <row r="538" spans="1:22" ht="20.25" customHeight="1" thickBot="1" x14ac:dyDescent="0.3">
      <c r="A538" s="41"/>
      <c r="B538" s="41"/>
      <c r="C538" s="41"/>
      <c r="D538" s="41"/>
      <c r="E538" s="41"/>
      <c r="F538" s="41"/>
      <c r="G538" s="41"/>
      <c r="H538" s="43"/>
      <c r="I538" s="41"/>
      <c r="J538" s="41"/>
      <c r="K538" s="41"/>
      <c r="L538" s="41"/>
      <c r="M538" s="42"/>
      <c r="N538" s="42"/>
      <c r="O538" s="42"/>
      <c r="P538" s="42"/>
      <c r="Q538" s="1" t="s">
        <v>367</v>
      </c>
      <c r="R538" s="1" t="s">
        <v>56</v>
      </c>
      <c r="S538" s="41"/>
      <c r="T538" s="45"/>
      <c r="U538" s="41"/>
      <c r="V538" s="41"/>
    </row>
    <row r="539" spans="1:22" ht="20.25" customHeight="1" thickBot="1" x14ac:dyDescent="0.3">
      <c r="A539" s="41"/>
      <c r="B539" s="41"/>
      <c r="C539" s="41"/>
      <c r="D539" s="41"/>
      <c r="E539" s="41"/>
      <c r="F539" s="41"/>
      <c r="G539" s="41"/>
      <c r="H539" s="43"/>
      <c r="I539" s="41"/>
      <c r="J539" s="41"/>
      <c r="K539" s="41"/>
      <c r="L539" s="41"/>
      <c r="M539" s="47" t="s">
        <v>446</v>
      </c>
      <c r="N539" s="47" t="s">
        <v>98</v>
      </c>
      <c r="O539" s="47" t="s">
        <v>328</v>
      </c>
      <c r="P539" s="47" t="s">
        <v>39</v>
      </c>
      <c r="Q539" s="1" t="s">
        <v>445</v>
      </c>
      <c r="R539" s="1" t="s">
        <v>267</v>
      </c>
      <c r="S539" s="41"/>
      <c r="T539" s="45"/>
      <c r="U539" s="41"/>
      <c r="V539" s="41"/>
    </row>
    <row r="540" spans="1:22" ht="20.25" customHeight="1" thickBot="1" x14ac:dyDescent="0.3">
      <c r="A540" s="41"/>
      <c r="B540" s="41"/>
      <c r="C540" s="41"/>
      <c r="D540" s="41"/>
      <c r="E540" s="41"/>
      <c r="F540" s="41"/>
      <c r="G540" s="41"/>
      <c r="H540" s="43"/>
      <c r="I540" s="41"/>
      <c r="J540" s="41"/>
      <c r="K540" s="41"/>
      <c r="L540" s="41"/>
      <c r="M540" s="41"/>
      <c r="N540" s="41"/>
      <c r="O540" s="41"/>
      <c r="P540" s="41"/>
      <c r="Q540" s="1" t="s">
        <v>444</v>
      </c>
      <c r="R540" s="1" t="s">
        <v>443</v>
      </c>
      <c r="S540" s="41"/>
      <c r="T540" s="45"/>
      <c r="U540" s="41"/>
      <c r="V540" s="41"/>
    </row>
    <row r="541" spans="1:22" ht="20.25" customHeight="1" thickBot="1" x14ac:dyDescent="0.3">
      <c r="A541" s="41"/>
      <c r="B541" s="41"/>
      <c r="C541" s="41"/>
      <c r="D541" s="41"/>
      <c r="E541" s="41"/>
      <c r="F541" s="41"/>
      <c r="G541" s="41"/>
      <c r="H541" s="43"/>
      <c r="I541" s="41"/>
      <c r="J541" s="41"/>
      <c r="K541" s="41"/>
      <c r="L541" s="41"/>
      <c r="M541" s="42"/>
      <c r="N541" s="42"/>
      <c r="O541" s="42"/>
      <c r="P541" s="42"/>
      <c r="Q541" s="1" t="s">
        <v>442</v>
      </c>
      <c r="R541" s="1" t="s">
        <v>56</v>
      </c>
      <c r="S541" s="41"/>
      <c r="T541" s="45"/>
      <c r="U541" s="41"/>
      <c r="V541" s="41"/>
    </row>
    <row r="542" spans="1:22" ht="20.25" customHeight="1" thickBot="1" x14ac:dyDescent="0.3">
      <c r="A542" s="41"/>
      <c r="B542" s="41"/>
      <c r="C542" s="41"/>
      <c r="D542" s="41"/>
      <c r="E542" s="41"/>
      <c r="F542" s="41"/>
      <c r="G542" s="41"/>
      <c r="H542" s="43"/>
      <c r="I542" s="41"/>
      <c r="J542" s="41"/>
      <c r="K542" s="41"/>
      <c r="L542" s="41"/>
      <c r="M542" s="47" t="s">
        <v>441</v>
      </c>
      <c r="N542" s="47" t="s">
        <v>98</v>
      </c>
      <c r="O542" s="47" t="s">
        <v>328</v>
      </c>
      <c r="P542" s="47" t="s">
        <v>39</v>
      </c>
      <c r="Q542" s="1" t="s">
        <v>346</v>
      </c>
      <c r="R542" s="1" t="s">
        <v>267</v>
      </c>
      <c r="S542" s="41"/>
      <c r="T542" s="45"/>
      <c r="U542" s="41"/>
      <c r="V542" s="41"/>
    </row>
    <row r="543" spans="1:22" ht="20.25" customHeight="1" thickBot="1" x14ac:dyDescent="0.3">
      <c r="A543" s="41"/>
      <c r="B543" s="41"/>
      <c r="C543" s="41"/>
      <c r="D543" s="41"/>
      <c r="E543" s="41"/>
      <c r="F543" s="41"/>
      <c r="G543" s="41"/>
      <c r="H543" s="43"/>
      <c r="I543" s="41"/>
      <c r="J543" s="41"/>
      <c r="K543" s="41"/>
      <c r="L543" s="41"/>
      <c r="M543" s="42"/>
      <c r="N543" s="42"/>
      <c r="O543" s="42"/>
      <c r="P543" s="42"/>
      <c r="Q543" s="1" t="s">
        <v>440</v>
      </c>
      <c r="R543" s="1" t="s">
        <v>56</v>
      </c>
      <c r="S543" s="41"/>
      <c r="T543" s="45"/>
      <c r="U543" s="41"/>
      <c r="V543" s="41"/>
    </row>
    <row r="544" spans="1:22" ht="20.25" customHeight="1" thickBot="1" x14ac:dyDescent="0.3">
      <c r="A544" s="41"/>
      <c r="B544" s="41"/>
      <c r="C544" s="41"/>
      <c r="D544" s="41"/>
      <c r="E544" s="41"/>
      <c r="F544" s="41"/>
      <c r="G544" s="41"/>
      <c r="H544" s="43"/>
      <c r="I544" s="41"/>
      <c r="J544" s="41"/>
      <c r="K544" s="41"/>
      <c r="L544" s="41"/>
      <c r="M544" s="47" t="s">
        <v>439</v>
      </c>
      <c r="N544" s="47" t="s">
        <v>98</v>
      </c>
      <c r="O544" s="47" t="s">
        <v>328</v>
      </c>
      <c r="P544" s="47" t="s">
        <v>39</v>
      </c>
      <c r="Q544" s="1" t="s">
        <v>438</v>
      </c>
      <c r="R544" s="1" t="s">
        <v>267</v>
      </c>
      <c r="S544" s="41"/>
      <c r="T544" s="45"/>
      <c r="U544" s="41"/>
      <c r="V544" s="41"/>
    </row>
    <row r="545" spans="1:22" ht="20.25" customHeight="1" thickBot="1" x14ac:dyDescent="0.3">
      <c r="A545" s="41"/>
      <c r="B545" s="41"/>
      <c r="C545" s="41"/>
      <c r="D545" s="41"/>
      <c r="E545" s="41"/>
      <c r="F545" s="41"/>
      <c r="G545" s="41"/>
      <c r="H545" s="43"/>
      <c r="I545" s="41"/>
      <c r="J545" s="41"/>
      <c r="K545" s="41"/>
      <c r="L545" s="41"/>
      <c r="M545" s="42"/>
      <c r="N545" s="42"/>
      <c r="O545" s="42"/>
      <c r="P545" s="42"/>
      <c r="Q545" s="1" t="s">
        <v>437</v>
      </c>
      <c r="R545" s="1" t="s">
        <v>56</v>
      </c>
      <c r="S545" s="41"/>
      <c r="T545" s="45"/>
      <c r="U545" s="41"/>
      <c r="V545" s="41"/>
    </row>
    <row r="546" spans="1:22" ht="20.25" customHeight="1" thickBot="1" x14ac:dyDescent="0.3">
      <c r="A546" s="41"/>
      <c r="B546" s="41"/>
      <c r="C546" s="41"/>
      <c r="D546" s="41"/>
      <c r="E546" s="41"/>
      <c r="F546" s="41"/>
      <c r="G546" s="41"/>
      <c r="H546" s="43"/>
      <c r="I546" s="41"/>
      <c r="J546" s="41"/>
      <c r="K546" s="41"/>
      <c r="L546" s="41"/>
      <c r="M546" s="47" t="s">
        <v>436</v>
      </c>
      <c r="N546" s="47" t="s">
        <v>98</v>
      </c>
      <c r="O546" s="47" t="s">
        <v>328</v>
      </c>
      <c r="P546" s="47" t="s">
        <v>39</v>
      </c>
      <c r="Q546" s="1" t="s">
        <v>435</v>
      </c>
      <c r="R546" s="1" t="s">
        <v>267</v>
      </c>
      <c r="S546" s="41"/>
      <c r="T546" s="45"/>
      <c r="U546" s="41"/>
      <c r="V546" s="41"/>
    </row>
    <row r="547" spans="1:22" ht="20.25" customHeight="1" thickBot="1" x14ac:dyDescent="0.3">
      <c r="A547" s="41"/>
      <c r="B547" s="41"/>
      <c r="C547" s="41"/>
      <c r="D547" s="41"/>
      <c r="E547" s="41"/>
      <c r="F547" s="41"/>
      <c r="G547" s="41"/>
      <c r="H547" s="43"/>
      <c r="I547" s="41"/>
      <c r="J547" s="41"/>
      <c r="K547" s="41"/>
      <c r="L547" s="41"/>
      <c r="M547" s="41"/>
      <c r="N547" s="41"/>
      <c r="O547" s="41"/>
      <c r="P547" s="41"/>
      <c r="Q547" s="1" t="s">
        <v>434</v>
      </c>
      <c r="R547" s="1" t="s">
        <v>56</v>
      </c>
      <c r="S547" s="41"/>
      <c r="T547" s="45"/>
      <c r="U547" s="41"/>
      <c r="V547" s="41"/>
    </row>
    <row r="548" spans="1:22" ht="20.25" customHeight="1" thickBot="1" x14ac:dyDescent="0.3">
      <c r="A548" s="42"/>
      <c r="B548" s="42"/>
      <c r="C548" s="42"/>
      <c r="D548" s="42"/>
      <c r="E548" s="42"/>
      <c r="F548" s="42"/>
      <c r="G548" s="42"/>
      <c r="H548" s="44"/>
      <c r="I548" s="42"/>
      <c r="J548" s="42"/>
      <c r="K548" s="42"/>
      <c r="L548" s="42"/>
      <c r="M548" s="42"/>
      <c r="N548" s="42"/>
      <c r="O548" s="42"/>
      <c r="P548" s="42"/>
      <c r="Q548" s="1" t="s">
        <v>433</v>
      </c>
      <c r="R548" s="1" t="s">
        <v>56</v>
      </c>
      <c r="S548" s="42"/>
      <c r="T548" s="46"/>
      <c r="U548" s="42"/>
      <c r="V548" s="42"/>
    </row>
    <row r="549" spans="1:22" ht="20.25" customHeight="1" thickBot="1" x14ac:dyDescent="0.3">
      <c r="A549" s="47" t="s">
        <v>206</v>
      </c>
      <c r="B549" s="47">
        <v>796</v>
      </c>
      <c r="C549" s="47" t="s">
        <v>96</v>
      </c>
      <c r="D549" s="47" t="s">
        <v>98</v>
      </c>
      <c r="E549" s="47" t="s">
        <v>326</v>
      </c>
      <c r="F549" s="47" t="s">
        <v>95</v>
      </c>
      <c r="G549" s="47"/>
      <c r="H549" s="48" t="s">
        <v>432</v>
      </c>
      <c r="I549" s="47" t="s">
        <v>109</v>
      </c>
      <c r="J549" s="47" t="s">
        <v>235</v>
      </c>
      <c r="K549" s="47"/>
      <c r="L549" s="47">
        <v>0</v>
      </c>
      <c r="M549" s="47" t="s">
        <v>431</v>
      </c>
      <c r="N549" s="47" t="s">
        <v>98</v>
      </c>
      <c r="O549" s="47" t="s">
        <v>160</v>
      </c>
      <c r="P549" s="47" t="s">
        <v>39</v>
      </c>
      <c r="Q549" s="1" t="s">
        <v>430</v>
      </c>
      <c r="R549" s="1" t="s">
        <v>160</v>
      </c>
      <c r="S549" s="47" t="s">
        <v>328</v>
      </c>
      <c r="T549" s="50">
        <v>0.875</v>
      </c>
      <c r="U549" s="47">
        <v>-208</v>
      </c>
      <c r="V549" s="47"/>
    </row>
    <row r="550" spans="1:22" ht="20.25" customHeight="1" thickBot="1" x14ac:dyDescent="0.3">
      <c r="A550" s="41"/>
      <c r="B550" s="41"/>
      <c r="C550" s="41"/>
      <c r="D550" s="41"/>
      <c r="E550" s="41"/>
      <c r="F550" s="41"/>
      <c r="G550" s="41"/>
      <c r="H550" s="43"/>
      <c r="I550" s="41"/>
      <c r="J550" s="41"/>
      <c r="K550" s="41"/>
      <c r="L550" s="41"/>
      <c r="M550" s="42"/>
      <c r="N550" s="42"/>
      <c r="O550" s="42"/>
      <c r="P550" s="42"/>
      <c r="Q550" s="1" t="s">
        <v>429</v>
      </c>
      <c r="R550" s="1" t="s">
        <v>56</v>
      </c>
      <c r="S550" s="41"/>
      <c r="T550" s="51"/>
      <c r="U550" s="41"/>
      <c r="V550" s="41"/>
    </row>
    <row r="551" spans="1:22" ht="20.25" customHeight="1" thickBot="1" x14ac:dyDescent="0.3">
      <c r="A551" s="41"/>
      <c r="B551" s="41"/>
      <c r="C551" s="41"/>
      <c r="D551" s="41"/>
      <c r="E551" s="41"/>
      <c r="F551" s="41"/>
      <c r="G551" s="41"/>
      <c r="H551" s="43"/>
      <c r="I551" s="41"/>
      <c r="J551" s="41"/>
      <c r="K551" s="41"/>
      <c r="L551" s="41"/>
      <c r="M551" s="47" t="s">
        <v>428</v>
      </c>
      <c r="N551" s="47" t="s">
        <v>98</v>
      </c>
      <c r="O551" s="47" t="s">
        <v>160</v>
      </c>
      <c r="P551" s="47" t="s">
        <v>39</v>
      </c>
      <c r="Q551" s="1" t="s">
        <v>427</v>
      </c>
      <c r="R551" s="1" t="s">
        <v>160</v>
      </c>
      <c r="S551" s="41"/>
      <c r="T551" s="51"/>
      <c r="U551" s="41"/>
      <c r="V551" s="41"/>
    </row>
    <row r="552" spans="1:22" ht="20.25" customHeight="1" thickBot="1" x14ac:dyDescent="0.3">
      <c r="A552" s="41"/>
      <c r="B552" s="41"/>
      <c r="C552" s="41"/>
      <c r="D552" s="41"/>
      <c r="E552" s="41"/>
      <c r="F552" s="41"/>
      <c r="G552" s="41"/>
      <c r="H552" s="43"/>
      <c r="I552" s="41"/>
      <c r="J552" s="41"/>
      <c r="K552" s="41"/>
      <c r="L552" s="41"/>
      <c r="M552" s="41"/>
      <c r="N552" s="41"/>
      <c r="O552" s="41"/>
      <c r="P552" s="41"/>
      <c r="Q552" s="1" t="s">
        <v>426</v>
      </c>
      <c r="R552" s="1" t="s">
        <v>56</v>
      </c>
      <c r="S552" s="41"/>
      <c r="T552" s="51"/>
      <c r="U552" s="41"/>
      <c r="V552" s="41"/>
    </row>
    <row r="553" spans="1:22" ht="20.25" customHeight="1" thickBot="1" x14ac:dyDescent="0.3">
      <c r="A553" s="41"/>
      <c r="B553" s="41"/>
      <c r="C553" s="41"/>
      <c r="D553" s="41"/>
      <c r="E553" s="41"/>
      <c r="F553" s="41"/>
      <c r="G553" s="41"/>
      <c r="H553" s="43"/>
      <c r="I553" s="41"/>
      <c r="J553" s="41"/>
      <c r="K553" s="41"/>
      <c r="L553" s="41"/>
      <c r="M553" s="42"/>
      <c r="N553" s="42"/>
      <c r="O553" s="42"/>
      <c r="P553" s="42"/>
      <c r="Q553" s="1" t="s">
        <v>425</v>
      </c>
      <c r="R553" s="1" t="s">
        <v>56</v>
      </c>
      <c r="S553" s="41"/>
      <c r="T553" s="51"/>
      <c r="U553" s="41"/>
      <c r="V553" s="41"/>
    </row>
    <row r="554" spans="1:22" ht="20.25" customHeight="1" thickBot="1" x14ac:dyDescent="0.3">
      <c r="A554" s="41"/>
      <c r="B554" s="41"/>
      <c r="C554" s="41"/>
      <c r="D554" s="41"/>
      <c r="E554" s="41"/>
      <c r="F554" s="41"/>
      <c r="G554" s="41"/>
      <c r="H554" s="43"/>
      <c r="I554" s="41"/>
      <c r="J554" s="41"/>
      <c r="K554" s="41"/>
      <c r="L554" s="41"/>
      <c r="M554" s="47" t="s">
        <v>424</v>
      </c>
      <c r="N554" s="47" t="s">
        <v>98</v>
      </c>
      <c r="O554" s="47" t="s">
        <v>160</v>
      </c>
      <c r="P554" s="47" t="s">
        <v>39</v>
      </c>
      <c r="Q554" s="1" t="s">
        <v>423</v>
      </c>
      <c r="R554" s="1" t="s">
        <v>160</v>
      </c>
      <c r="S554" s="41"/>
      <c r="T554" s="51"/>
      <c r="U554" s="41"/>
      <c r="V554" s="41"/>
    </row>
    <row r="555" spans="1:22" ht="20.25" customHeight="1" thickBot="1" x14ac:dyDescent="0.3">
      <c r="A555" s="41"/>
      <c r="B555" s="41"/>
      <c r="C555" s="41"/>
      <c r="D555" s="41"/>
      <c r="E555" s="41"/>
      <c r="F555" s="41"/>
      <c r="G555" s="41"/>
      <c r="H555" s="43"/>
      <c r="I555" s="41"/>
      <c r="J555" s="41"/>
      <c r="K555" s="41"/>
      <c r="L555" s="41"/>
      <c r="M555" s="42"/>
      <c r="N555" s="42"/>
      <c r="O555" s="42"/>
      <c r="P555" s="42"/>
      <c r="Q555" s="1" t="s">
        <v>422</v>
      </c>
      <c r="R555" s="1" t="s">
        <v>56</v>
      </c>
      <c r="S555" s="41"/>
      <c r="T555" s="51"/>
      <c r="U555" s="41"/>
      <c r="V555" s="41"/>
    </row>
    <row r="556" spans="1:22" ht="20.25" customHeight="1" thickBot="1" x14ac:dyDescent="0.3">
      <c r="A556" s="41"/>
      <c r="B556" s="41"/>
      <c r="C556" s="41"/>
      <c r="D556" s="41"/>
      <c r="E556" s="41"/>
      <c r="F556" s="41"/>
      <c r="G556" s="41"/>
      <c r="H556" s="43"/>
      <c r="I556" s="41"/>
      <c r="J556" s="41"/>
      <c r="K556" s="41"/>
      <c r="L556" s="41"/>
      <c r="M556" s="47" t="s">
        <v>421</v>
      </c>
      <c r="N556" s="47" t="s">
        <v>98</v>
      </c>
      <c r="O556" s="47" t="s">
        <v>160</v>
      </c>
      <c r="P556" s="47" t="s">
        <v>39</v>
      </c>
      <c r="Q556" s="1" t="s">
        <v>420</v>
      </c>
      <c r="R556" s="1" t="s">
        <v>160</v>
      </c>
      <c r="S556" s="41"/>
      <c r="T556" s="51"/>
      <c r="U556" s="41"/>
      <c r="V556" s="41"/>
    </row>
    <row r="557" spans="1:22" ht="20.25" customHeight="1" thickBot="1" x14ac:dyDescent="0.3">
      <c r="A557" s="41"/>
      <c r="B557" s="41"/>
      <c r="C557" s="41"/>
      <c r="D557" s="41"/>
      <c r="E557" s="41"/>
      <c r="F557" s="41"/>
      <c r="G557" s="41"/>
      <c r="H557" s="43"/>
      <c r="I557" s="41"/>
      <c r="J557" s="41"/>
      <c r="K557" s="41"/>
      <c r="L557" s="41"/>
      <c r="M557" s="42"/>
      <c r="N557" s="42"/>
      <c r="O557" s="42"/>
      <c r="P557" s="42"/>
      <c r="Q557" s="1" t="s">
        <v>419</v>
      </c>
      <c r="R557" s="1" t="s">
        <v>56</v>
      </c>
      <c r="S557" s="41"/>
      <c r="T557" s="51"/>
      <c r="U557" s="41"/>
      <c r="V557" s="41"/>
    </row>
    <row r="558" spans="1:22" ht="20.25" customHeight="1" thickBot="1" x14ac:dyDescent="0.3">
      <c r="A558" s="41"/>
      <c r="B558" s="41"/>
      <c r="C558" s="41"/>
      <c r="D558" s="41"/>
      <c r="E558" s="41"/>
      <c r="F558" s="41"/>
      <c r="G558" s="41"/>
      <c r="H558" s="43"/>
      <c r="I558" s="41"/>
      <c r="J558" s="41"/>
      <c r="K558" s="41"/>
      <c r="L558" s="41"/>
      <c r="M558" s="47" t="s">
        <v>418</v>
      </c>
      <c r="N558" s="47" t="s">
        <v>98</v>
      </c>
      <c r="O558" s="47" t="s">
        <v>160</v>
      </c>
      <c r="P558" s="47" t="s">
        <v>39</v>
      </c>
      <c r="Q558" s="1" t="s">
        <v>417</v>
      </c>
      <c r="R558" s="1" t="s">
        <v>160</v>
      </c>
      <c r="S558" s="41"/>
      <c r="T558" s="51"/>
      <c r="U558" s="41"/>
      <c r="V558" s="41"/>
    </row>
    <row r="559" spans="1:22" ht="20.25" customHeight="1" thickBot="1" x14ac:dyDescent="0.3">
      <c r="A559" s="41"/>
      <c r="B559" s="41"/>
      <c r="C559" s="41"/>
      <c r="D559" s="41"/>
      <c r="E559" s="41"/>
      <c r="F559" s="41"/>
      <c r="G559" s="41"/>
      <c r="H559" s="43"/>
      <c r="I559" s="41"/>
      <c r="J559" s="41"/>
      <c r="K559" s="41"/>
      <c r="L559" s="41"/>
      <c r="M559" s="42"/>
      <c r="N559" s="42"/>
      <c r="O559" s="42"/>
      <c r="P559" s="42"/>
      <c r="Q559" s="1" t="s">
        <v>416</v>
      </c>
      <c r="R559" s="1" t="s">
        <v>56</v>
      </c>
      <c r="S559" s="41"/>
      <c r="T559" s="51"/>
      <c r="U559" s="41"/>
      <c r="V559" s="41"/>
    </row>
    <row r="560" spans="1:22" ht="20.25" customHeight="1" thickBot="1" x14ac:dyDescent="0.3">
      <c r="A560" s="41"/>
      <c r="B560" s="41"/>
      <c r="C560" s="41"/>
      <c r="D560" s="41"/>
      <c r="E560" s="41"/>
      <c r="F560" s="41"/>
      <c r="G560" s="41"/>
      <c r="H560" s="43"/>
      <c r="I560" s="41"/>
      <c r="J560" s="41"/>
      <c r="K560" s="41"/>
      <c r="L560" s="41"/>
      <c r="M560" s="47" t="s">
        <v>415</v>
      </c>
      <c r="N560" s="47" t="s">
        <v>98</v>
      </c>
      <c r="O560" s="47" t="s">
        <v>160</v>
      </c>
      <c r="P560" s="47" t="s">
        <v>24</v>
      </c>
      <c r="Q560" s="1" t="s">
        <v>414</v>
      </c>
      <c r="R560" s="1" t="s">
        <v>160</v>
      </c>
      <c r="S560" s="41"/>
      <c r="T560" s="51"/>
      <c r="U560" s="41"/>
      <c r="V560" s="41"/>
    </row>
    <row r="561" spans="1:22" ht="20.25" customHeight="1" thickBot="1" x14ac:dyDescent="0.3">
      <c r="A561" s="41"/>
      <c r="B561" s="41"/>
      <c r="C561" s="41"/>
      <c r="D561" s="41"/>
      <c r="E561" s="41"/>
      <c r="F561" s="41"/>
      <c r="G561" s="41"/>
      <c r="H561" s="43"/>
      <c r="I561" s="41"/>
      <c r="J561" s="41"/>
      <c r="K561" s="41"/>
      <c r="L561" s="41"/>
      <c r="M561" s="42"/>
      <c r="N561" s="42"/>
      <c r="O561" s="42"/>
      <c r="P561" s="42"/>
      <c r="Q561" s="1" t="s">
        <v>413</v>
      </c>
      <c r="R561" s="1" t="s">
        <v>56</v>
      </c>
      <c r="S561" s="41"/>
      <c r="T561" s="51"/>
      <c r="U561" s="41"/>
      <c r="V561" s="41"/>
    </row>
    <row r="562" spans="1:22" ht="20.25" customHeight="1" thickBot="1" x14ac:dyDescent="0.3">
      <c r="A562" s="41"/>
      <c r="B562" s="41"/>
      <c r="C562" s="41"/>
      <c r="D562" s="41"/>
      <c r="E562" s="41"/>
      <c r="F562" s="41"/>
      <c r="G562" s="41"/>
      <c r="H562" s="43"/>
      <c r="I562" s="41"/>
      <c r="J562" s="41"/>
      <c r="K562" s="41"/>
      <c r="L562" s="41"/>
      <c r="M562" s="47" t="s">
        <v>412</v>
      </c>
      <c r="N562" s="47" t="s">
        <v>98</v>
      </c>
      <c r="O562" s="47" t="s">
        <v>160</v>
      </c>
      <c r="P562" s="47" t="s">
        <v>39</v>
      </c>
      <c r="Q562" s="1" t="s">
        <v>411</v>
      </c>
      <c r="R562" s="1" t="s">
        <v>160</v>
      </c>
      <c r="S562" s="41"/>
      <c r="T562" s="51"/>
      <c r="U562" s="41"/>
      <c r="V562" s="41"/>
    </row>
    <row r="563" spans="1:22" ht="20.25" customHeight="1" thickBot="1" x14ac:dyDescent="0.3">
      <c r="A563" s="41"/>
      <c r="B563" s="41"/>
      <c r="C563" s="41"/>
      <c r="D563" s="41"/>
      <c r="E563" s="41"/>
      <c r="F563" s="41"/>
      <c r="G563" s="41"/>
      <c r="H563" s="43"/>
      <c r="I563" s="41"/>
      <c r="J563" s="41"/>
      <c r="K563" s="41"/>
      <c r="L563" s="41"/>
      <c r="M563" s="42"/>
      <c r="N563" s="42"/>
      <c r="O563" s="42"/>
      <c r="P563" s="42"/>
      <c r="Q563" s="1" t="s">
        <v>410</v>
      </c>
      <c r="R563" s="1" t="s">
        <v>56</v>
      </c>
      <c r="S563" s="41"/>
      <c r="T563" s="51"/>
      <c r="U563" s="41"/>
      <c r="V563" s="41"/>
    </row>
    <row r="564" spans="1:22" ht="20.25" customHeight="1" thickBot="1" x14ac:dyDescent="0.3">
      <c r="A564" s="41"/>
      <c r="B564" s="41"/>
      <c r="C564" s="41"/>
      <c r="D564" s="41"/>
      <c r="E564" s="41"/>
      <c r="F564" s="41"/>
      <c r="G564" s="41"/>
      <c r="H564" s="43"/>
      <c r="I564" s="41"/>
      <c r="J564" s="41"/>
      <c r="K564" s="41"/>
      <c r="L564" s="41"/>
      <c r="M564" s="47" t="s">
        <v>409</v>
      </c>
      <c r="N564" s="47" t="s">
        <v>98</v>
      </c>
      <c r="O564" s="47" t="s">
        <v>160</v>
      </c>
      <c r="P564" s="47" t="s">
        <v>39</v>
      </c>
      <c r="Q564" s="1" t="s">
        <v>408</v>
      </c>
      <c r="R564" s="1" t="s">
        <v>160</v>
      </c>
      <c r="S564" s="41"/>
      <c r="T564" s="51"/>
      <c r="U564" s="41"/>
      <c r="V564" s="41"/>
    </row>
    <row r="565" spans="1:22" ht="20.25" customHeight="1" thickBot="1" x14ac:dyDescent="0.3">
      <c r="A565" s="42"/>
      <c r="B565" s="42"/>
      <c r="C565" s="42"/>
      <c r="D565" s="42"/>
      <c r="E565" s="42"/>
      <c r="F565" s="42"/>
      <c r="G565" s="42"/>
      <c r="H565" s="44"/>
      <c r="I565" s="42"/>
      <c r="J565" s="42"/>
      <c r="K565" s="42"/>
      <c r="L565" s="42"/>
      <c r="M565" s="42"/>
      <c r="N565" s="42"/>
      <c r="O565" s="42"/>
      <c r="P565" s="42"/>
      <c r="Q565" s="1" t="s">
        <v>407</v>
      </c>
      <c r="R565" s="1" t="s">
        <v>56</v>
      </c>
      <c r="S565" s="42"/>
      <c r="T565" s="52"/>
      <c r="U565" s="42"/>
      <c r="V565" s="42"/>
    </row>
    <row r="566" spans="1:22" ht="20.25" customHeight="1" thickBot="1" x14ac:dyDescent="0.3">
      <c r="A566" s="47" t="s">
        <v>206</v>
      </c>
      <c r="B566" s="47">
        <v>797</v>
      </c>
      <c r="C566" s="47" t="s">
        <v>96</v>
      </c>
      <c r="D566" s="47" t="s">
        <v>98</v>
      </c>
      <c r="E566" s="47" t="s">
        <v>326</v>
      </c>
      <c r="F566" s="47" t="s">
        <v>95</v>
      </c>
      <c r="G566" s="47"/>
      <c r="H566" s="48" t="s">
        <v>406</v>
      </c>
      <c r="I566" s="47" t="s">
        <v>109</v>
      </c>
      <c r="J566" s="47" t="s">
        <v>235</v>
      </c>
      <c r="K566" s="47"/>
      <c r="L566" s="47">
        <v>0</v>
      </c>
      <c r="M566" s="47" t="s">
        <v>324</v>
      </c>
      <c r="N566" s="47" t="s">
        <v>98</v>
      </c>
      <c r="O566" s="47" t="s">
        <v>297</v>
      </c>
      <c r="P566" s="47" t="s">
        <v>39</v>
      </c>
      <c r="Q566" s="1" t="s">
        <v>405</v>
      </c>
      <c r="R566" s="1" t="s">
        <v>267</v>
      </c>
      <c r="S566" s="47" t="s">
        <v>328</v>
      </c>
      <c r="T566" s="49">
        <v>1</v>
      </c>
      <c r="U566" s="47">
        <v>-208</v>
      </c>
      <c r="V566" s="47"/>
    </row>
    <row r="567" spans="1:22" ht="20.25" customHeight="1" thickBot="1" x14ac:dyDescent="0.3">
      <c r="A567" s="41"/>
      <c r="B567" s="41"/>
      <c r="C567" s="41"/>
      <c r="D567" s="41"/>
      <c r="E567" s="41"/>
      <c r="F567" s="41"/>
      <c r="G567" s="41"/>
      <c r="H567" s="43"/>
      <c r="I567" s="41"/>
      <c r="J567" s="41"/>
      <c r="K567" s="41"/>
      <c r="L567" s="41"/>
      <c r="M567" s="42"/>
      <c r="N567" s="42"/>
      <c r="O567" s="42"/>
      <c r="P567" s="42"/>
      <c r="Q567" s="1" t="s">
        <v>404</v>
      </c>
      <c r="R567" s="1" t="s">
        <v>56</v>
      </c>
      <c r="S567" s="41"/>
      <c r="T567" s="45"/>
      <c r="U567" s="41"/>
      <c r="V567" s="41"/>
    </row>
    <row r="568" spans="1:22" ht="20.25" customHeight="1" thickBot="1" x14ac:dyDescent="0.3">
      <c r="A568" s="41"/>
      <c r="B568" s="41"/>
      <c r="C568" s="41"/>
      <c r="D568" s="41"/>
      <c r="E568" s="41"/>
      <c r="F568" s="41"/>
      <c r="G568" s="41"/>
      <c r="H568" s="43"/>
      <c r="I568" s="41"/>
      <c r="J568" s="41"/>
      <c r="K568" s="41"/>
      <c r="L568" s="41"/>
      <c r="M568" s="47" t="s">
        <v>320</v>
      </c>
      <c r="N568" s="47" t="s">
        <v>98</v>
      </c>
      <c r="O568" s="47" t="s">
        <v>297</v>
      </c>
      <c r="P568" s="47" t="s">
        <v>39</v>
      </c>
      <c r="Q568" s="1" t="s">
        <v>403</v>
      </c>
      <c r="R568" s="1" t="s">
        <v>267</v>
      </c>
      <c r="S568" s="41"/>
      <c r="T568" s="45"/>
      <c r="U568" s="41"/>
      <c r="V568" s="41"/>
    </row>
    <row r="569" spans="1:22" ht="20.25" customHeight="1" thickBot="1" x14ac:dyDescent="0.3">
      <c r="A569" s="41"/>
      <c r="B569" s="41"/>
      <c r="C569" s="41"/>
      <c r="D569" s="41"/>
      <c r="E569" s="41"/>
      <c r="F569" s="41"/>
      <c r="G569" s="41"/>
      <c r="H569" s="43"/>
      <c r="I569" s="41"/>
      <c r="J569" s="41"/>
      <c r="K569" s="41"/>
      <c r="L569" s="41"/>
      <c r="M569" s="42"/>
      <c r="N569" s="42"/>
      <c r="O569" s="42"/>
      <c r="P569" s="42"/>
      <c r="Q569" s="1" t="s">
        <v>402</v>
      </c>
      <c r="R569" s="1" t="s">
        <v>56</v>
      </c>
      <c r="S569" s="41"/>
      <c r="T569" s="45"/>
      <c r="U569" s="41"/>
      <c r="V569" s="41"/>
    </row>
    <row r="570" spans="1:22" ht="20.25" customHeight="1" thickBot="1" x14ac:dyDescent="0.3">
      <c r="A570" s="41"/>
      <c r="B570" s="41"/>
      <c r="C570" s="41"/>
      <c r="D570" s="41"/>
      <c r="E570" s="41"/>
      <c r="F570" s="41"/>
      <c r="G570" s="41"/>
      <c r="H570" s="43"/>
      <c r="I570" s="41"/>
      <c r="J570" s="41"/>
      <c r="K570" s="41"/>
      <c r="L570" s="41"/>
      <c r="M570" s="47" t="s">
        <v>315</v>
      </c>
      <c r="N570" s="47" t="s">
        <v>98</v>
      </c>
      <c r="O570" s="47" t="s">
        <v>297</v>
      </c>
      <c r="P570" s="47" t="s">
        <v>39</v>
      </c>
      <c r="Q570" s="1" t="s">
        <v>401</v>
      </c>
      <c r="R570" s="1" t="s">
        <v>267</v>
      </c>
      <c r="S570" s="41"/>
      <c r="T570" s="45"/>
      <c r="U570" s="41"/>
      <c r="V570" s="41"/>
    </row>
    <row r="571" spans="1:22" ht="20.25" customHeight="1" thickBot="1" x14ac:dyDescent="0.3">
      <c r="A571" s="41"/>
      <c r="B571" s="41"/>
      <c r="C571" s="41"/>
      <c r="D571" s="41"/>
      <c r="E571" s="41"/>
      <c r="F571" s="41"/>
      <c r="G571" s="41"/>
      <c r="H571" s="43"/>
      <c r="I571" s="41"/>
      <c r="J571" s="41"/>
      <c r="K571" s="41"/>
      <c r="L571" s="41"/>
      <c r="M571" s="42"/>
      <c r="N571" s="42"/>
      <c r="O571" s="42"/>
      <c r="P571" s="42"/>
      <c r="Q571" s="1" t="s">
        <v>400</v>
      </c>
      <c r="R571" s="1" t="s">
        <v>56</v>
      </c>
      <c r="S571" s="41"/>
      <c r="T571" s="45"/>
      <c r="U571" s="41"/>
      <c r="V571" s="41"/>
    </row>
    <row r="572" spans="1:22" ht="20.25" customHeight="1" thickBot="1" x14ac:dyDescent="0.3">
      <c r="A572" s="41"/>
      <c r="B572" s="41"/>
      <c r="C572" s="41"/>
      <c r="D572" s="41"/>
      <c r="E572" s="41"/>
      <c r="F572" s="41"/>
      <c r="G572" s="41"/>
      <c r="H572" s="43"/>
      <c r="I572" s="41"/>
      <c r="J572" s="41"/>
      <c r="K572" s="41"/>
      <c r="L572" s="41"/>
      <c r="M572" s="47" t="s">
        <v>312</v>
      </c>
      <c r="N572" s="47" t="s">
        <v>98</v>
      </c>
      <c r="O572" s="47" t="s">
        <v>297</v>
      </c>
      <c r="P572" s="47" t="s">
        <v>39</v>
      </c>
      <c r="Q572" s="1" t="s">
        <v>399</v>
      </c>
      <c r="R572" s="1" t="s">
        <v>267</v>
      </c>
      <c r="S572" s="41"/>
      <c r="T572" s="45"/>
      <c r="U572" s="41"/>
      <c r="V572" s="41"/>
    </row>
    <row r="573" spans="1:22" ht="20.25" customHeight="1" thickBot="1" x14ac:dyDescent="0.3">
      <c r="A573" s="41"/>
      <c r="B573" s="41"/>
      <c r="C573" s="41"/>
      <c r="D573" s="41"/>
      <c r="E573" s="41"/>
      <c r="F573" s="41"/>
      <c r="G573" s="41"/>
      <c r="H573" s="43"/>
      <c r="I573" s="41"/>
      <c r="J573" s="41"/>
      <c r="K573" s="41"/>
      <c r="L573" s="41"/>
      <c r="M573" s="42"/>
      <c r="N573" s="42"/>
      <c r="O573" s="42"/>
      <c r="P573" s="42"/>
      <c r="Q573" s="1" t="s">
        <v>398</v>
      </c>
      <c r="R573" s="1" t="s">
        <v>56</v>
      </c>
      <c r="S573" s="41"/>
      <c r="T573" s="45"/>
      <c r="U573" s="41"/>
      <c r="V573" s="41"/>
    </row>
    <row r="574" spans="1:22" ht="20.25" customHeight="1" thickBot="1" x14ac:dyDescent="0.3">
      <c r="A574" s="41"/>
      <c r="B574" s="41"/>
      <c r="C574" s="41"/>
      <c r="D574" s="41"/>
      <c r="E574" s="41"/>
      <c r="F574" s="41"/>
      <c r="G574" s="41"/>
      <c r="H574" s="43"/>
      <c r="I574" s="41"/>
      <c r="J574" s="41"/>
      <c r="K574" s="41"/>
      <c r="L574" s="41"/>
      <c r="M574" s="47" t="s">
        <v>397</v>
      </c>
      <c r="N574" s="47" t="s">
        <v>98</v>
      </c>
      <c r="O574" s="47" t="s">
        <v>297</v>
      </c>
      <c r="P574" s="47" t="s">
        <v>39</v>
      </c>
      <c r="Q574" s="1" t="s">
        <v>396</v>
      </c>
      <c r="R574" s="1" t="s">
        <v>267</v>
      </c>
      <c r="S574" s="41"/>
      <c r="T574" s="45"/>
      <c r="U574" s="41"/>
      <c r="V574" s="41"/>
    </row>
    <row r="575" spans="1:22" ht="20.25" customHeight="1" thickBot="1" x14ac:dyDescent="0.3">
      <c r="A575" s="41"/>
      <c r="B575" s="41"/>
      <c r="C575" s="41"/>
      <c r="D575" s="41"/>
      <c r="E575" s="41"/>
      <c r="F575" s="41"/>
      <c r="G575" s="41"/>
      <c r="H575" s="43"/>
      <c r="I575" s="41"/>
      <c r="J575" s="41"/>
      <c r="K575" s="41"/>
      <c r="L575" s="41"/>
      <c r="M575" s="42"/>
      <c r="N575" s="42"/>
      <c r="O575" s="42"/>
      <c r="P575" s="42"/>
      <c r="Q575" s="1" t="s">
        <v>395</v>
      </c>
      <c r="R575" s="1" t="s">
        <v>56</v>
      </c>
      <c r="S575" s="41"/>
      <c r="T575" s="45"/>
      <c r="U575" s="41"/>
      <c r="V575" s="41"/>
    </row>
    <row r="576" spans="1:22" ht="20.25" customHeight="1" thickBot="1" x14ac:dyDescent="0.3">
      <c r="A576" s="41"/>
      <c r="B576" s="41"/>
      <c r="C576" s="41"/>
      <c r="D576" s="41"/>
      <c r="E576" s="41"/>
      <c r="F576" s="41"/>
      <c r="G576" s="41"/>
      <c r="H576" s="43"/>
      <c r="I576" s="41"/>
      <c r="J576" s="41"/>
      <c r="K576" s="41"/>
      <c r="L576" s="41"/>
      <c r="M576" s="47" t="s">
        <v>394</v>
      </c>
      <c r="N576" s="47" t="s">
        <v>98</v>
      </c>
      <c r="O576" s="47" t="s">
        <v>297</v>
      </c>
      <c r="P576" s="47" t="s">
        <v>39</v>
      </c>
      <c r="Q576" s="1" t="s">
        <v>393</v>
      </c>
      <c r="R576" s="1" t="s">
        <v>267</v>
      </c>
      <c r="S576" s="41"/>
      <c r="T576" s="45"/>
      <c r="U576" s="41"/>
      <c r="V576" s="41"/>
    </row>
    <row r="577" spans="1:22" ht="20.25" customHeight="1" thickBot="1" x14ac:dyDescent="0.3">
      <c r="A577" s="41"/>
      <c r="B577" s="41"/>
      <c r="C577" s="41"/>
      <c r="D577" s="41"/>
      <c r="E577" s="41"/>
      <c r="F577" s="41"/>
      <c r="G577" s="41"/>
      <c r="H577" s="43"/>
      <c r="I577" s="41"/>
      <c r="J577" s="41"/>
      <c r="K577" s="41"/>
      <c r="L577" s="41"/>
      <c r="M577" s="42"/>
      <c r="N577" s="42"/>
      <c r="O577" s="42"/>
      <c r="P577" s="42"/>
      <c r="Q577" s="1" t="s">
        <v>392</v>
      </c>
      <c r="R577" s="1" t="s">
        <v>56</v>
      </c>
      <c r="S577" s="41"/>
      <c r="T577" s="45"/>
      <c r="U577" s="41"/>
      <c r="V577" s="41"/>
    </row>
    <row r="578" spans="1:22" ht="20.25" customHeight="1" thickBot="1" x14ac:dyDescent="0.3">
      <c r="A578" s="41"/>
      <c r="B578" s="41"/>
      <c r="C578" s="41"/>
      <c r="D578" s="41"/>
      <c r="E578" s="41"/>
      <c r="F578" s="41"/>
      <c r="G578" s="41"/>
      <c r="H578" s="43"/>
      <c r="I578" s="41"/>
      <c r="J578" s="41"/>
      <c r="K578" s="41"/>
      <c r="L578" s="41"/>
      <c r="M578" s="47" t="s">
        <v>391</v>
      </c>
      <c r="N578" s="47" t="s">
        <v>98</v>
      </c>
      <c r="O578" s="47" t="s">
        <v>297</v>
      </c>
      <c r="P578" s="47" t="s">
        <v>39</v>
      </c>
      <c r="Q578" s="1" t="s">
        <v>390</v>
      </c>
      <c r="R578" s="1" t="s">
        <v>267</v>
      </c>
      <c r="S578" s="41"/>
      <c r="T578" s="45"/>
      <c r="U578" s="41"/>
      <c r="V578" s="41"/>
    </row>
    <row r="579" spans="1:22" ht="20.25" customHeight="1" thickBot="1" x14ac:dyDescent="0.3">
      <c r="A579" s="41"/>
      <c r="B579" s="41"/>
      <c r="C579" s="41"/>
      <c r="D579" s="41"/>
      <c r="E579" s="41"/>
      <c r="F579" s="41"/>
      <c r="G579" s="41"/>
      <c r="H579" s="43"/>
      <c r="I579" s="41"/>
      <c r="J579" s="41"/>
      <c r="K579" s="41"/>
      <c r="L579" s="41"/>
      <c r="M579" s="42"/>
      <c r="N579" s="42"/>
      <c r="O579" s="42"/>
      <c r="P579" s="42"/>
      <c r="Q579" s="1" t="s">
        <v>389</v>
      </c>
      <c r="R579" s="1" t="s">
        <v>56</v>
      </c>
      <c r="S579" s="41"/>
      <c r="T579" s="45"/>
      <c r="U579" s="41"/>
      <c r="V579" s="41"/>
    </row>
    <row r="580" spans="1:22" ht="20.25" customHeight="1" thickBot="1" x14ac:dyDescent="0.3">
      <c r="A580" s="41"/>
      <c r="B580" s="41"/>
      <c r="C580" s="41"/>
      <c r="D580" s="41"/>
      <c r="E580" s="41"/>
      <c r="F580" s="41"/>
      <c r="G580" s="41"/>
      <c r="H580" s="43"/>
      <c r="I580" s="41"/>
      <c r="J580" s="41"/>
      <c r="K580" s="41"/>
      <c r="L580" s="41"/>
      <c r="M580" s="47" t="s">
        <v>388</v>
      </c>
      <c r="N580" s="47" t="s">
        <v>98</v>
      </c>
      <c r="O580" s="47" t="s">
        <v>297</v>
      </c>
      <c r="P580" s="47" t="s">
        <v>39</v>
      </c>
      <c r="Q580" s="1" t="s">
        <v>386</v>
      </c>
      <c r="R580" s="1" t="s">
        <v>267</v>
      </c>
      <c r="S580" s="41"/>
      <c r="T580" s="45"/>
      <c r="U580" s="41"/>
      <c r="V580" s="41"/>
    </row>
    <row r="581" spans="1:22" ht="20.25" customHeight="1" thickBot="1" x14ac:dyDescent="0.3">
      <c r="A581" s="41"/>
      <c r="B581" s="41"/>
      <c r="C581" s="41"/>
      <c r="D581" s="41"/>
      <c r="E581" s="41"/>
      <c r="F581" s="41"/>
      <c r="G581" s="41"/>
      <c r="H581" s="43"/>
      <c r="I581" s="41"/>
      <c r="J581" s="41"/>
      <c r="K581" s="41"/>
      <c r="L581" s="41"/>
      <c r="M581" s="42"/>
      <c r="N581" s="42"/>
      <c r="O581" s="42"/>
      <c r="P581" s="42"/>
      <c r="Q581" s="1" t="s">
        <v>385</v>
      </c>
      <c r="R581" s="1" t="s">
        <v>56</v>
      </c>
      <c r="S581" s="41"/>
      <c r="T581" s="45"/>
      <c r="U581" s="41"/>
      <c r="V581" s="41"/>
    </row>
    <row r="582" spans="1:22" ht="20.25" customHeight="1" thickBot="1" x14ac:dyDescent="0.3">
      <c r="A582" s="41"/>
      <c r="B582" s="41"/>
      <c r="C582" s="41"/>
      <c r="D582" s="41"/>
      <c r="E582" s="41"/>
      <c r="F582" s="41"/>
      <c r="G582" s="41"/>
      <c r="H582" s="43"/>
      <c r="I582" s="41"/>
      <c r="J582" s="41"/>
      <c r="K582" s="41"/>
      <c r="L582" s="41"/>
      <c r="M582" s="47" t="s">
        <v>387</v>
      </c>
      <c r="N582" s="47" t="s">
        <v>98</v>
      </c>
      <c r="O582" s="47" t="s">
        <v>297</v>
      </c>
      <c r="P582" s="47" t="s">
        <v>39</v>
      </c>
      <c r="Q582" s="1" t="s">
        <v>386</v>
      </c>
      <c r="R582" s="1" t="s">
        <v>267</v>
      </c>
      <c r="S582" s="41"/>
      <c r="T582" s="45"/>
      <c r="U582" s="41"/>
      <c r="V582" s="41"/>
    </row>
    <row r="583" spans="1:22" ht="20.25" customHeight="1" thickBot="1" x14ac:dyDescent="0.3">
      <c r="A583" s="41"/>
      <c r="B583" s="41"/>
      <c r="C583" s="41"/>
      <c r="D583" s="41"/>
      <c r="E583" s="41"/>
      <c r="F583" s="41"/>
      <c r="G583" s="41"/>
      <c r="H583" s="43"/>
      <c r="I583" s="41"/>
      <c r="J583" s="41"/>
      <c r="K583" s="41"/>
      <c r="L583" s="41"/>
      <c r="M583" s="42"/>
      <c r="N583" s="42"/>
      <c r="O583" s="42"/>
      <c r="P583" s="42"/>
      <c r="Q583" s="1" t="s">
        <v>385</v>
      </c>
      <c r="R583" s="1" t="s">
        <v>56</v>
      </c>
      <c r="S583" s="41"/>
      <c r="T583" s="45"/>
      <c r="U583" s="41"/>
      <c r="V583" s="41"/>
    </row>
    <row r="584" spans="1:22" ht="20.25" customHeight="1" thickBot="1" x14ac:dyDescent="0.3">
      <c r="A584" s="41"/>
      <c r="B584" s="41"/>
      <c r="C584" s="41"/>
      <c r="D584" s="41"/>
      <c r="E584" s="41"/>
      <c r="F584" s="41"/>
      <c r="G584" s="41"/>
      <c r="H584" s="43"/>
      <c r="I584" s="41"/>
      <c r="J584" s="41"/>
      <c r="K584" s="41"/>
      <c r="L584" s="41"/>
      <c r="M584" s="47" t="s">
        <v>384</v>
      </c>
      <c r="N584" s="47" t="s">
        <v>98</v>
      </c>
      <c r="O584" s="47" t="s">
        <v>297</v>
      </c>
      <c r="P584" s="47" t="s">
        <v>39</v>
      </c>
      <c r="Q584" s="1" t="s">
        <v>346</v>
      </c>
      <c r="R584" s="1" t="s">
        <v>267</v>
      </c>
      <c r="S584" s="41"/>
      <c r="T584" s="45"/>
      <c r="U584" s="41"/>
      <c r="V584" s="41"/>
    </row>
    <row r="585" spans="1:22" ht="20.25" customHeight="1" thickBot="1" x14ac:dyDescent="0.3">
      <c r="A585" s="41"/>
      <c r="B585" s="41"/>
      <c r="C585" s="41"/>
      <c r="D585" s="41"/>
      <c r="E585" s="41"/>
      <c r="F585" s="41"/>
      <c r="G585" s="41"/>
      <c r="H585" s="43"/>
      <c r="I585" s="41"/>
      <c r="J585" s="41"/>
      <c r="K585" s="41"/>
      <c r="L585" s="41"/>
      <c r="M585" s="42"/>
      <c r="N585" s="42"/>
      <c r="O585" s="42"/>
      <c r="P585" s="42"/>
      <c r="Q585" s="1" t="s">
        <v>383</v>
      </c>
      <c r="R585" s="1" t="s">
        <v>56</v>
      </c>
      <c r="S585" s="41"/>
      <c r="T585" s="45"/>
      <c r="U585" s="41"/>
      <c r="V585" s="41"/>
    </row>
    <row r="586" spans="1:22" ht="20.25" customHeight="1" thickBot="1" x14ac:dyDescent="0.3">
      <c r="A586" s="41"/>
      <c r="B586" s="41"/>
      <c r="C586" s="41"/>
      <c r="D586" s="41"/>
      <c r="E586" s="41"/>
      <c r="F586" s="41"/>
      <c r="G586" s="41"/>
      <c r="H586" s="43"/>
      <c r="I586" s="41"/>
      <c r="J586" s="41"/>
      <c r="K586" s="41"/>
      <c r="L586" s="41"/>
      <c r="M586" s="47" t="s">
        <v>382</v>
      </c>
      <c r="N586" s="47" t="s">
        <v>98</v>
      </c>
      <c r="O586" s="47" t="s">
        <v>297</v>
      </c>
      <c r="P586" s="47" t="s">
        <v>39</v>
      </c>
      <c r="Q586" s="1" t="s">
        <v>381</v>
      </c>
      <c r="R586" s="1" t="s">
        <v>267</v>
      </c>
      <c r="S586" s="41"/>
      <c r="T586" s="45"/>
      <c r="U586" s="41"/>
      <c r="V586" s="41"/>
    </row>
    <row r="587" spans="1:22" ht="20.25" customHeight="1" thickBot="1" x14ac:dyDescent="0.3">
      <c r="A587" s="41"/>
      <c r="B587" s="41"/>
      <c r="C587" s="41"/>
      <c r="D587" s="41"/>
      <c r="E587" s="41"/>
      <c r="F587" s="41"/>
      <c r="G587" s="41"/>
      <c r="H587" s="43"/>
      <c r="I587" s="41"/>
      <c r="J587" s="41"/>
      <c r="K587" s="41"/>
      <c r="L587" s="41"/>
      <c r="M587" s="42"/>
      <c r="N587" s="42"/>
      <c r="O587" s="42"/>
      <c r="P587" s="42"/>
      <c r="Q587" s="1" t="s">
        <v>380</v>
      </c>
      <c r="R587" s="1" t="s">
        <v>56</v>
      </c>
      <c r="S587" s="41"/>
      <c r="T587" s="45"/>
      <c r="U587" s="41"/>
      <c r="V587" s="41"/>
    </row>
    <row r="588" spans="1:22" ht="20.25" customHeight="1" thickBot="1" x14ac:dyDescent="0.3">
      <c r="A588" s="41"/>
      <c r="B588" s="41"/>
      <c r="C588" s="41"/>
      <c r="D588" s="41"/>
      <c r="E588" s="41"/>
      <c r="F588" s="41"/>
      <c r="G588" s="41"/>
      <c r="H588" s="43"/>
      <c r="I588" s="41"/>
      <c r="J588" s="41"/>
      <c r="K588" s="41"/>
      <c r="L588" s="41"/>
      <c r="M588" s="47" t="s">
        <v>379</v>
      </c>
      <c r="N588" s="47" t="s">
        <v>98</v>
      </c>
      <c r="O588" s="47" t="s">
        <v>297</v>
      </c>
      <c r="P588" s="47" t="s">
        <v>39</v>
      </c>
      <c r="Q588" s="1" t="s">
        <v>378</v>
      </c>
      <c r="R588" s="1" t="s">
        <v>267</v>
      </c>
      <c r="S588" s="41"/>
      <c r="T588" s="45"/>
      <c r="U588" s="41"/>
      <c r="V588" s="41"/>
    </row>
    <row r="589" spans="1:22" ht="20.25" customHeight="1" thickBot="1" x14ac:dyDescent="0.3">
      <c r="A589" s="42"/>
      <c r="B589" s="42"/>
      <c r="C589" s="42"/>
      <c r="D589" s="42"/>
      <c r="E589" s="42"/>
      <c r="F589" s="42"/>
      <c r="G589" s="42"/>
      <c r="H589" s="44"/>
      <c r="I589" s="42"/>
      <c r="J589" s="42"/>
      <c r="K589" s="42"/>
      <c r="L589" s="42"/>
      <c r="M589" s="42"/>
      <c r="N589" s="42"/>
      <c r="O589" s="42"/>
      <c r="P589" s="42"/>
      <c r="Q589" s="1" t="s">
        <v>377</v>
      </c>
      <c r="R589" s="1" t="s">
        <v>56</v>
      </c>
      <c r="S589" s="42"/>
      <c r="T589" s="46"/>
      <c r="U589" s="42"/>
      <c r="V589" s="42"/>
    </row>
    <row r="590" spans="1:22" ht="20.25" customHeight="1" thickBot="1" x14ac:dyDescent="0.3">
      <c r="A590" s="47" t="s">
        <v>206</v>
      </c>
      <c r="B590" s="47">
        <v>798</v>
      </c>
      <c r="C590" s="47" t="s">
        <v>96</v>
      </c>
      <c r="D590" s="47" t="s">
        <v>98</v>
      </c>
      <c r="E590" s="47" t="s">
        <v>326</v>
      </c>
      <c r="F590" s="47" t="s">
        <v>95</v>
      </c>
      <c r="G590" s="47"/>
      <c r="H590" s="48" t="s">
        <v>376</v>
      </c>
      <c r="I590" s="47" t="s">
        <v>109</v>
      </c>
      <c r="J590" s="47" t="s">
        <v>235</v>
      </c>
      <c r="K590" s="47"/>
      <c r="L590" s="47">
        <v>0</v>
      </c>
      <c r="M590" s="47" t="s">
        <v>375</v>
      </c>
      <c r="N590" s="47" t="s">
        <v>98</v>
      </c>
      <c r="O590" s="47" t="s">
        <v>297</v>
      </c>
      <c r="P590" s="47" t="s">
        <v>39</v>
      </c>
      <c r="Q590" s="1" t="s">
        <v>374</v>
      </c>
      <c r="R590" s="1" t="s">
        <v>267</v>
      </c>
      <c r="S590" s="47" t="s">
        <v>328</v>
      </c>
      <c r="T590" s="49">
        <v>1</v>
      </c>
      <c r="U590" s="47">
        <v>-208</v>
      </c>
      <c r="V590" s="47"/>
    </row>
    <row r="591" spans="1:22" ht="20.25" customHeight="1" thickBot="1" x14ac:dyDescent="0.3">
      <c r="A591" s="41"/>
      <c r="B591" s="41"/>
      <c r="C591" s="41"/>
      <c r="D591" s="41"/>
      <c r="E591" s="41"/>
      <c r="F591" s="41"/>
      <c r="G591" s="41"/>
      <c r="H591" s="43"/>
      <c r="I591" s="41"/>
      <c r="J591" s="41"/>
      <c r="K591" s="41"/>
      <c r="L591" s="41"/>
      <c r="M591" s="42"/>
      <c r="N591" s="42"/>
      <c r="O591" s="42"/>
      <c r="P591" s="42"/>
      <c r="Q591" s="1" t="s">
        <v>373</v>
      </c>
      <c r="R591" s="1" t="s">
        <v>56</v>
      </c>
      <c r="S591" s="41"/>
      <c r="T591" s="45"/>
      <c r="U591" s="41"/>
      <c r="V591" s="41"/>
    </row>
    <row r="592" spans="1:22" ht="20.25" customHeight="1" thickBot="1" x14ac:dyDescent="0.3">
      <c r="A592" s="41"/>
      <c r="B592" s="41"/>
      <c r="C592" s="41"/>
      <c r="D592" s="41"/>
      <c r="E592" s="41"/>
      <c r="F592" s="41"/>
      <c r="G592" s="41"/>
      <c r="H592" s="43"/>
      <c r="I592" s="41"/>
      <c r="J592" s="41"/>
      <c r="K592" s="41"/>
      <c r="L592" s="41"/>
      <c r="M592" s="47" t="s">
        <v>372</v>
      </c>
      <c r="N592" s="47" t="s">
        <v>98</v>
      </c>
      <c r="O592" s="47" t="s">
        <v>297</v>
      </c>
      <c r="P592" s="47" t="s">
        <v>39</v>
      </c>
      <c r="Q592" s="1" t="s">
        <v>371</v>
      </c>
      <c r="R592" s="1" t="s">
        <v>267</v>
      </c>
      <c r="S592" s="41"/>
      <c r="T592" s="45"/>
      <c r="U592" s="41"/>
      <c r="V592" s="41"/>
    </row>
    <row r="593" spans="1:22" ht="20.25" customHeight="1" thickBot="1" x14ac:dyDescent="0.3">
      <c r="A593" s="41"/>
      <c r="B593" s="41"/>
      <c r="C593" s="41"/>
      <c r="D593" s="41"/>
      <c r="E593" s="41"/>
      <c r="F593" s="41"/>
      <c r="G593" s="41"/>
      <c r="H593" s="43"/>
      <c r="I593" s="41"/>
      <c r="J593" s="41"/>
      <c r="K593" s="41"/>
      <c r="L593" s="41"/>
      <c r="M593" s="42"/>
      <c r="N593" s="42"/>
      <c r="O593" s="42"/>
      <c r="P593" s="42"/>
      <c r="Q593" s="1" t="s">
        <v>370</v>
      </c>
      <c r="R593" s="1" t="s">
        <v>56</v>
      </c>
      <c r="S593" s="41"/>
      <c r="T593" s="45"/>
      <c r="U593" s="41"/>
      <c r="V593" s="41"/>
    </row>
    <row r="594" spans="1:22" ht="20.25" customHeight="1" thickBot="1" x14ac:dyDescent="0.3">
      <c r="A594" s="41"/>
      <c r="B594" s="41"/>
      <c r="C594" s="41"/>
      <c r="D594" s="41"/>
      <c r="E594" s="41"/>
      <c r="F594" s="41"/>
      <c r="G594" s="41"/>
      <c r="H594" s="43"/>
      <c r="I594" s="41"/>
      <c r="J594" s="41"/>
      <c r="K594" s="41"/>
      <c r="L594" s="41"/>
      <c r="M594" s="47" t="s">
        <v>369</v>
      </c>
      <c r="N594" s="47" t="s">
        <v>98</v>
      </c>
      <c r="O594" s="47" t="s">
        <v>297</v>
      </c>
      <c r="P594" s="47" t="s">
        <v>39</v>
      </c>
      <c r="Q594" s="1" t="s">
        <v>368</v>
      </c>
      <c r="R594" s="1" t="s">
        <v>267</v>
      </c>
      <c r="S594" s="41"/>
      <c r="T594" s="45"/>
      <c r="U594" s="41"/>
      <c r="V594" s="41"/>
    </row>
    <row r="595" spans="1:22" ht="20.25" customHeight="1" thickBot="1" x14ac:dyDescent="0.3">
      <c r="A595" s="41"/>
      <c r="B595" s="41"/>
      <c r="C595" s="41"/>
      <c r="D595" s="41"/>
      <c r="E595" s="41"/>
      <c r="F595" s="41"/>
      <c r="G595" s="41"/>
      <c r="H595" s="43"/>
      <c r="I595" s="41"/>
      <c r="J595" s="41"/>
      <c r="K595" s="41"/>
      <c r="L595" s="41"/>
      <c r="M595" s="42"/>
      <c r="N595" s="42"/>
      <c r="O595" s="42"/>
      <c r="P595" s="42"/>
      <c r="Q595" s="1" t="s">
        <v>367</v>
      </c>
      <c r="R595" s="1" t="s">
        <v>56</v>
      </c>
      <c r="S595" s="41"/>
      <c r="T595" s="45"/>
      <c r="U595" s="41"/>
      <c r="V595" s="41"/>
    </row>
    <row r="596" spans="1:22" ht="20.25" customHeight="1" thickBot="1" x14ac:dyDescent="0.3">
      <c r="A596" s="41"/>
      <c r="B596" s="41"/>
      <c r="C596" s="41"/>
      <c r="D596" s="41"/>
      <c r="E596" s="41"/>
      <c r="F596" s="41"/>
      <c r="G596" s="41"/>
      <c r="H596" s="43"/>
      <c r="I596" s="41"/>
      <c r="J596" s="41"/>
      <c r="K596" s="41"/>
      <c r="L596" s="41"/>
      <c r="M596" s="47" t="s">
        <v>366</v>
      </c>
      <c r="N596" s="47" t="s">
        <v>98</v>
      </c>
      <c r="O596" s="47" t="s">
        <v>297</v>
      </c>
      <c r="P596" s="47" t="s">
        <v>39</v>
      </c>
      <c r="Q596" s="1" t="s">
        <v>365</v>
      </c>
      <c r="R596" s="1" t="s">
        <v>267</v>
      </c>
      <c r="S596" s="41"/>
      <c r="T596" s="45"/>
      <c r="U596" s="41"/>
      <c r="V596" s="41"/>
    </row>
    <row r="597" spans="1:22" ht="20.25" customHeight="1" thickBot="1" x14ac:dyDescent="0.3">
      <c r="A597" s="41"/>
      <c r="B597" s="41"/>
      <c r="C597" s="41"/>
      <c r="D597" s="41"/>
      <c r="E597" s="41"/>
      <c r="F597" s="41"/>
      <c r="G597" s="41"/>
      <c r="H597" s="43"/>
      <c r="I597" s="41"/>
      <c r="J597" s="41"/>
      <c r="K597" s="41"/>
      <c r="L597" s="41"/>
      <c r="M597" s="42"/>
      <c r="N597" s="42"/>
      <c r="O597" s="42"/>
      <c r="P597" s="42"/>
      <c r="Q597" s="1" t="s">
        <v>364</v>
      </c>
      <c r="R597" s="1" t="s">
        <v>56</v>
      </c>
      <c r="S597" s="41"/>
      <c r="T597" s="45"/>
      <c r="U597" s="41"/>
      <c r="V597" s="41"/>
    </row>
    <row r="598" spans="1:22" ht="20.25" customHeight="1" thickBot="1" x14ac:dyDescent="0.3">
      <c r="A598" s="41"/>
      <c r="B598" s="41"/>
      <c r="C598" s="41"/>
      <c r="D598" s="41"/>
      <c r="E598" s="41"/>
      <c r="F598" s="41"/>
      <c r="G598" s="41"/>
      <c r="H598" s="43"/>
      <c r="I598" s="41"/>
      <c r="J598" s="41"/>
      <c r="K598" s="41"/>
      <c r="L598" s="41"/>
      <c r="M598" s="47" t="s">
        <v>363</v>
      </c>
      <c r="N598" s="47" t="s">
        <v>98</v>
      </c>
      <c r="O598" s="47" t="s">
        <v>297</v>
      </c>
      <c r="P598" s="47" t="s">
        <v>39</v>
      </c>
      <c r="Q598" s="1" t="s">
        <v>362</v>
      </c>
      <c r="R598" s="1" t="s">
        <v>267</v>
      </c>
      <c r="S598" s="41"/>
      <c r="T598" s="45"/>
      <c r="U598" s="41"/>
      <c r="V598" s="41"/>
    </row>
    <row r="599" spans="1:22" ht="20.25" customHeight="1" thickBot="1" x14ac:dyDescent="0.3">
      <c r="A599" s="41"/>
      <c r="B599" s="41"/>
      <c r="C599" s="41"/>
      <c r="D599" s="41"/>
      <c r="E599" s="41"/>
      <c r="F599" s="41"/>
      <c r="G599" s="41"/>
      <c r="H599" s="43"/>
      <c r="I599" s="41"/>
      <c r="J599" s="41"/>
      <c r="K599" s="41"/>
      <c r="L599" s="41"/>
      <c r="M599" s="42"/>
      <c r="N599" s="42"/>
      <c r="O599" s="42"/>
      <c r="P599" s="42"/>
      <c r="Q599" s="1" t="s">
        <v>361</v>
      </c>
      <c r="R599" s="1" t="s">
        <v>56</v>
      </c>
      <c r="S599" s="41"/>
      <c r="T599" s="45"/>
      <c r="U599" s="41"/>
      <c r="V599" s="41"/>
    </row>
    <row r="600" spans="1:22" ht="20.25" customHeight="1" thickBot="1" x14ac:dyDescent="0.3">
      <c r="A600" s="41"/>
      <c r="B600" s="41"/>
      <c r="C600" s="41"/>
      <c r="D600" s="41"/>
      <c r="E600" s="41"/>
      <c r="F600" s="41"/>
      <c r="G600" s="41"/>
      <c r="H600" s="43"/>
      <c r="I600" s="41"/>
      <c r="J600" s="41"/>
      <c r="K600" s="41"/>
      <c r="L600" s="41"/>
      <c r="M600" s="47" t="s">
        <v>360</v>
      </c>
      <c r="N600" s="47" t="s">
        <v>98</v>
      </c>
      <c r="O600" s="47" t="s">
        <v>297</v>
      </c>
      <c r="P600" s="47" t="s">
        <v>39</v>
      </c>
      <c r="Q600" s="1" t="s">
        <v>359</v>
      </c>
      <c r="R600" s="1" t="s">
        <v>267</v>
      </c>
      <c r="S600" s="41"/>
      <c r="T600" s="45"/>
      <c r="U600" s="41"/>
      <c r="V600" s="41"/>
    </row>
    <row r="601" spans="1:22" ht="20.25" customHeight="1" thickBot="1" x14ac:dyDescent="0.3">
      <c r="A601" s="41"/>
      <c r="B601" s="41"/>
      <c r="C601" s="41"/>
      <c r="D601" s="41"/>
      <c r="E601" s="41"/>
      <c r="F601" s="41"/>
      <c r="G601" s="41"/>
      <c r="H601" s="43"/>
      <c r="I601" s="41"/>
      <c r="J601" s="41"/>
      <c r="K601" s="41"/>
      <c r="L601" s="41"/>
      <c r="M601" s="42"/>
      <c r="N601" s="42"/>
      <c r="O601" s="42"/>
      <c r="P601" s="42"/>
      <c r="Q601" s="1" t="s">
        <v>358</v>
      </c>
      <c r="R601" s="1" t="s">
        <v>56</v>
      </c>
      <c r="S601" s="41"/>
      <c r="T601" s="45"/>
      <c r="U601" s="41"/>
      <c r="V601" s="41"/>
    </row>
    <row r="602" spans="1:22" ht="20.25" customHeight="1" thickBot="1" x14ac:dyDescent="0.3">
      <c r="A602" s="41"/>
      <c r="B602" s="41"/>
      <c r="C602" s="41"/>
      <c r="D602" s="41"/>
      <c r="E602" s="41"/>
      <c r="F602" s="41"/>
      <c r="G602" s="41"/>
      <c r="H602" s="43"/>
      <c r="I602" s="41"/>
      <c r="J602" s="41"/>
      <c r="K602" s="41"/>
      <c r="L602" s="41"/>
      <c r="M602" s="47" t="s">
        <v>357</v>
      </c>
      <c r="N602" s="47" t="s">
        <v>98</v>
      </c>
      <c r="O602" s="47" t="s">
        <v>297</v>
      </c>
      <c r="P602" s="47" t="s">
        <v>39</v>
      </c>
      <c r="Q602" s="1" t="s">
        <v>356</v>
      </c>
      <c r="R602" s="1" t="s">
        <v>267</v>
      </c>
      <c r="S602" s="41"/>
      <c r="T602" s="45"/>
      <c r="U602" s="41"/>
      <c r="V602" s="41"/>
    </row>
    <row r="603" spans="1:22" ht="20.25" customHeight="1" thickBot="1" x14ac:dyDescent="0.3">
      <c r="A603" s="41"/>
      <c r="B603" s="41"/>
      <c r="C603" s="41"/>
      <c r="D603" s="41"/>
      <c r="E603" s="41"/>
      <c r="F603" s="41"/>
      <c r="G603" s="41"/>
      <c r="H603" s="43"/>
      <c r="I603" s="41"/>
      <c r="J603" s="41"/>
      <c r="K603" s="41"/>
      <c r="L603" s="41"/>
      <c r="M603" s="42"/>
      <c r="N603" s="42"/>
      <c r="O603" s="42"/>
      <c r="P603" s="42"/>
      <c r="Q603" s="1" t="s">
        <v>355</v>
      </c>
      <c r="R603" s="1" t="s">
        <v>56</v>
      </c>
      <c r="S603" s="41"/>
      <c r="T603" s="45"/>
      <c r="U603" s="41"/>
      <c r="V603" s="41"/>
    </row>
    <row r="604" spans="1:22" ht="20.25" customHeight="1" thickBot="1" x14ac:dyDescent="0.3">
      <c r="A604" s="41"/>
      <c r="B604" s="41"/>
      <c r="C604" s="41"/>
      <c r="D604" s="41"/>
      <c r="E604" s="41"/>
      <c r="F604" s="41"/>
      <c r="G604" s="41"/>
      <c r="H604" s="43"/>
      <c r="I604" s="41"/>
      <c r="J604" s="41"/>
      <c r="K604" s="41"/>
      <c r="L604" s="41"/>
      <c r="M604" s="47" t="s">
        <v>354</v>
      </c>
      <c r="N604" s="47" t="s">
        <v>98</v>
      </c>
      <c r="O604" s="47" t="s">
        <v>297</v>
      </c>
      <c r="P604" s="47" t="s">
        <v>39</v>
      </c>
      <c r="Q604" s="1" t="s">
        <v>353</v>
      </c>
      <c r="R604" s="1" t="s">
        <v>267</v>
      </c>
      <c r="S604" s="41"/>
      <c r="T604" s="45"/>
      <c r="U604" s="41"/>
      <c r="V604" s="41"/>
    </row>
    <row r="605" spans="1:22" ht="20.25" customHeight="1" thickBot="1" x14ac:dyDescent="0.3">
      <c r="A605" s="41"/>
      <c r="B605" s="41"/>
      <c r="C605" s="41"/>
      <c r="D605" s="41"/>
      <c r="E605" s="41"/>
      <c r="F605" s="41"/>
      <c r="G605" s="41"/>
      <c r="H605" s="43"/>
      <c r="I605" s="41"/>
      <c r="J605" s="41"/>
      <c r="K605" s="41"/>
      <c r="L605" s="41"/>
      <c r="M605" s="42"/>
      <c r="N605" s="42"/>
      <c r="O605" s="42"/>
      <c r="P605" s="42"/>
      <c r="Q605" s="1" t="s">
        <v>352</v>
      </c>
      <c r="R605" s="1" t="s">
        <v>56</v>
      </c>
      <c r="S605" s="41"/>
      <c r="T605" s="45"/>
      <c r="U605" s="41"/>
      <c r="V605" s="41"/>
    </row>
    <row r="606" spans="1:22" ht="20.25" customHeight="1" thickBot="1" x14ac:dyDescent="0.3">
      <c r="A606" s="41"/>
      <c r="B606" s="41"/>
      <c r="C606" s="41"/>
      <c r="D606" s="41"/>
      <c r="E606" s="41"/>
      <c r="F606" s="41"/>
      <c r="G606" s="41"/>
      <c r="H606" s="43"/>
      <c r="I606" s="41"/>
      <c r="J606" s="41"/>
      <c r="K606" s="41"/>
      <c r="L606" s="41"/>
      <c r="M606" s="47" t="s">
        <v>351</v>
      </c>
      <c r="N606" s="47" t="s">
        <v>98</v>
      </c>
      <c r="O606" s="47" t="s">
        <v>297</v>
      </c>
      <c r="P606" s="47" t="s">
        <v>350</v>
      </c>
      <c r="Q606" s="1" t="s">
        <v>349</v>
      </c>
      <c r="R606" s="1" t="s">
        <v>267</v>
      </c>
      <c r="S606" s="41"/>
      <c r="T606" s="45"/>
      <c r="U606" s="41"/>
      <c r="V606" s="41"/>
    </row>
    <row r="607" spans="1:22" ht="20.25" customHeight="1" thickBot="1" x14ac:dyDescent="0.3">
      <c r="A607" s="41"/>
      <c r="B607" s="41"/>
      <c r="C607" s="41"/>
      <c r="D607" s="41"/>
      <c r="E607" s="41"/>
      <c r="F607" s="41"/>
      <c r="G607" s="41"/>
      <c r="H607" s="43"/>
      <c r="I607" s="41"/>
      <c r="J607" s="41"/>
      <c r="K607" s="41"/>
      <c r="L607" s="41"/>
      <c r="M607" s="42"/>
      <c r="N607" s="42"/>
      <c r="O607" s="42"/>
      <c r="P607" s="42"/>
      <c r="Q607" s="1" t="s">
        <v>348</v>
      </c>
      <c r="R607" s="1" t="s">
        <v>56</v>
      </c>
      <c r="S607" s="41"/>
      <c r="T607" s="45"/>
      <c r="U607" s="41"/>
      <c r="V607" s="41"/>
    </row>
    <row r="608" spans="1:22" ht="20.25" customHeight="1" thickBot="1" x14ac:dyDescent="0.3">
      <c r="A608" s="41"/>
      <c r="B608" s="41"/>
      <c r="C608" s="41"/>
      <c r="D608" s="41"/>
      <c r="E608" s="41"/>
      <c r="F608" s="41"/>
      <c r="G608" s="41"/>
      <c r="H608" s="43"/>
      <c r="I608" s="41"/>
      <c r="J608" s="41"/>
      <c r="K608" s="41"/>
      <c r="L608" s="41"/>
      <c r="M608" s="47" t="s">
        <v>347</v>
      </c>
      <c r="N608" s="47" t="s">
        <v>98</v>
      </c>
      <c r="O608" s="47" t="s">
        <v>297</v>
      </c>
      <c r="P608" s="47" t="s">
        <v>39</v>
      </c>
      <c r="Q608" s="1" t="s">
        <v>346</v>
      </c>
      <c r="R608" s="1" t="s">
        <v>267</v>
      </c>
      <c r="S608" s="41"/>
      <c r="T608" s="45"/>
      <c r="U608" s="41"/>
      <c r="V608" s="41"/>
    </row>
    <row r="609" spans="1:22" ht="20.25" customHeight="1" thickBot="1" x14ac:dyDescent="0.3">
      <c r="A609" s="42"/>
      <c r="B609" s="42"/>
      <c r="C609" s="42"/>
      <c r="D609" s="42"/>
      <c r="E609" s="42"/>
      <c r="F609" s="42"/>
      <c r="G609" s="42"/>
      <c r="H609" s="44"/>
      <c r="I609" s="42"/>
      <c r="J609" s="42"/>
      <c r="K609" s="42"/>
      <c r="L609" s="42"/>
      <c r="M609" s="42"/>
      <c r="N609" s="42"/>
      <c r="O609" s="42"/>
      <c r="P609" s="42"/>
      <c r="Q609" s="1" t="s">
        <v>345</v>
      </c>
      <c r="R609" s="1" t="s">
        <v>56</v>
      </c>
      <c r="S609" s="42"/>
      <c r="T609" s="46"/>
      <c r="U609" s="42"/>
      <c r="V609" s="42"/>
    </row>
    <row r="610" spans="1:22" ht="20.25" customHeight="1" thickBot="1" x14ac:dyDescent="0.3">
      <c r="A610" s="47" t="s">
        <v>206</v>
      </c>
      <c r="B610" s="47">
        <v>800</v>
      </c>
      <c r="C610" s="47" t="s">
        <v>96</v>
      </c>
      <c r="D610" s="47" t="s">
        <v>98</v>
      </c>
      <c r="E610" s="47" t="s">
        <v>326</v>
      </c>
      <c r="F610" s="47" t="s">
        <v>95</v>
      </c>
      <c r="G610" s="47"/>
      <c r="H610" s="48" t="s">
        <v>344</v>
      </c>
      <c r="I610" s="47" t="s">
        <v>109</v>
      </c>
      <c r="J610" s="47" t="s">
        <v>235</v>
      </c>
      <c r="K610" s="47"/>
      <c r="L610" s="47">
        <v>0</v>
      </c>
      <c r="M610" s="1" t="s">
        <v>343</v>
      </c>
      <c r="N610" s="1" t="s">
        <v>98</v>
      </c>
      <c r="O610" s="1" t="s">
        <v>328</v>
      </c>
      <c r="P610" s="1" t="s">
        <v>24</v>
      </c>
      <c r="Q610" s="1" t="s">
        <v>342</v>
      </c>
      <c r="R610" s="1" t="s">
        <v>267</v>
      </c>
      <c r="S610" s="47" t="s">
        <v>328</v>
      </c>
      <c r="T610" s="50">
        <v>0.28571428571428598</v>
      </c>
      <c r="U610" s="47">
        <v>-208</v>
      </c>
      <c r="V610" s="47"/>
    </row>
    <row r="611" spans="1:22" ht="20.25" customHeight="1" thickBot="1" x14ac:dyDescent="0.3">
      <c r="A611" s="41"/>
      <c r="B611" s="41"/>
      <c r="C611" s="41"/>
      <c r="D611" s="41"/>
      <c r="E611" s="41"/>
      <c r="F611" s="41"/>
      <c r="G611" s="41"/>
      <c r="H611" s="43"/>
      <c r="I611" s="41"/>
      <c r="J611" s="41"/>
      <c r="K611" s="41"/>
      <c r="L611" s="41"/>
      <c r="M611" s="47" t="s">
        <v>341</v>
      </c>
      <c r="N611" s="47" t="s">
        <v>98</v>
      </c>
      <c r="O611" s="47" t="s">
        <v>328</v>
      </c>
      <c r="P611" s="47" t="s">
        <v>39</v>
      </c>
      <c r="Q611" s="1" t="s">
        <v>340</v>
      </c>
      <c r="R611" s="1" t="s">
        <v>267</v>
      </c>
      <c r="S611" s="41"/>
      <c r="T611" s="51"/>
      <c r="U611" s="41"/>
      <c r="V611" s="41"/>
    </row>
    <row r="612" spans="1:22" ht="20.25" customHeight="1" thickBot="1" x14ac:dyDescent="0.3">
      <c r="A612" s="41"/>
      <c r="B612" s="41"/>
      <c r="C612" s="41"/>
      <c r="D612" s="41"/>
      <c r="E612" s="41"/>
      <c r="F612" s="41"/>
      <c r="G612" s="41"/>
      <c r="H612" s="43"/>
      <c r="I612" s="41"/>
      <c r="J612" s="41"/>
      <c r="K612" s="41"/>
      <c r="L612" s="41"/>
      <c r="M612" s="42"/>
      <c r="N612" s="42"/>
      <c r="O612" s="42"/>
      <c r="P612" s="42"/>
      <c r="Q612" s="1" t="s">
        <v>313</v>
      </c>
      <c r="R612" s="1" t="s">
        <v>56</v>
      </c>
      <c r="S612" s="41"/>
      <c r="T612" s="51"/>
      <c r="U612" s="41"/>
      <c r="V612" s="41"/>
    </row>
    <row r="613" spans="1:22" ht="20.25" customHeight="1" thickBot="1" x14ac:dyDescent="0.3">
      <c r="A613" s="41"/>
      <c r="B613" s="41"/>
      <c r="C613" s="41"/>
      <c r="D613" s="41"/>
      <c r="E613" s="41"/>
      <c r="F613" s="41"/>
      <c r="G613" s="41"/>
      <c r="H613" s="43"/>
      <c r="I613" s="41"/>
      <c r="J613" s="41"/>
      <c r="K613" s="41"/>
      <c r="L613" s="41"/>
      <c r="M613" s="47" t="s">
        <v>339</v>
      </c>
      <c r="N613" s="47" t="s">
        <v>98</v>
      </c>
      <c r="O613" s="47" t="s">
        <v>328</v>
      </c>
      <c r="P613" s="47" t="s">
        <v>39</v>
      </c>
      <c r="Q613" s="1" t="s">
        <v>338</v>
      </c>
      <c r="R613" s="1" t="s">
        <v>267</v>
      </c>
      <c r="S613" s="41"/>
      <c r="T613" s="51"/>
      <c r="U613" s="41"/>
      <c r="V613" s="41"/>
    </row>
    <row r="614" spans="1:22" ht="20.25" customHeight="1" thickBot="1" x14ac:dyDescent="0.3">
      <c r="A614" s="41"/>
      <c r="B614" s="41"/>
      <c r="C614" s="41"/>
      <c r="D614" s="41"/>
      <c r="E614" s="41"/>
      <c r="F614" s="41"/>
      <c r="G614" s="41"/>
      <c r="H614" s="43"/>
      <c r="I614" s="41"/>
      <c r="J614" s="41"/>
      <c r="K614" s="41"/>
      <c r="L614" s="41"/>
      <c r="M614" s="42"/>
      <c r="N614" s="42"/>
      <c r="O614" s="42"/>
      <c r="P614" s="42"/>
      <c r="Q614" s="1" t="s">
        <v>337</v>
      </c>
      <c r="R614" s="1" t="s">
        <v>56</v>
      </c>
      <c r="S614" s="41"/>
      <c r="T614" s="51"/>
      <c r="U614" s="41"/>
      <c r="V614" s="41"/>
    </row>
    <row r="615" spans="1:22" ht="20.25" customHeight="1" thickBot="1" x14ac:dyDescent="0.3">
      <c r="A615" s="41"/>
      <c r="B615" s="41"/>
      <c r="C615" s="41"/>
      <c r="D615" s="41"/>
      <c r="E615" s="41"/>
      <c r="F615" s="41"/>
      <c r="G615" s="41"/>
      <c r="H615" s="43"/>
      <c r="I615" s="41"/>
      <c r="J615" s="41"/>
      <c r="K615" s="41"/>
      <c r="L615" s="41"/>
      <c r="M615" s="47" t="s">
        <v>336</v>
      </c>
      <c r="N615" s="47" t="s">
        <v>98</v>
      </c>
      <c r="O615" s="47" t="s">
        <v>328</v>
      </c>
      <c r="P615" s="47" t="s">
        <v>24</v>
      </c>
      <c r="Q615" s="1" t="s">
        <v>335</v>
      </c>
      <c r="R615" s="1" t="s">
        <v>267</v>
      </c>
      <c r="S615" s="41"/>
      <c r="T615" s="51"/>
      <c r="U615" s="41"/>
      <c r="V615" s="41"/>
    </row>
    <row r="616" spans="1:22" ht="20.25" customHeight="1" thickBot="1" x14ac:dyDescent="0.3">
      <c r="A616" s="41"/>
      <c r="B616" s="41"/>
      <c r="C616" s="41"/>
      <c r="D616" s="41"/>
      <c r="E616" s="41"/>
      <c r="F616" s="41"/>
      <c r="G616" s="41"/>
      <c r="H616" s="43"/>
      <c r="I616" s="41"/>
      <c r="J616" s="41"/>
      <c r="K616" s="41"/>
      <c r="L616" s="41"/>
      <c r="M616" s="42"/>
      <c r="N616" s="42"/>
      <c r="O616" s="42"/>
      <c r="P616" s="42"/>
      <c r="Q616" s="1" t="s">
        <v>334</v>
      </c>
      <c r="R616" s="1" t="s">
        <v>267</v>
      </c>
      <c r="S616" s="41"/>
      <c r="T616" s="51"/>
      <c r="U616" s="41"/>
      <c r="V616" s="41"/>
    </row>
    <row r="617" spans="1:22" ht="20.25" customHeight="1" thickBot="1" x14ac:dyDescent="0.3">
      <c r="A617" s="41"/>
      <c r="B617" s="41"/>
      <c r="C617" s="41"/>
      <c r="D617" s="41"/>
      <c r="E617" s="41"/>
      <c r="F617" s="41"/>
      <c r="G617" s="41"/>
      <c r="H617" s="43"/>
      <c r="I617" s="41"/>
      <c r="J617" s="41"/>
      <c r="K617" s="41"/>
      <c r="L617" s="41"/>
      <c r="M617" s="1" t="s">
        <v>333</v>
      </c>
      <c r="N617" s="1" t="s">
        <v>98</v>
      </c>
      <c r="O617" s="1" t="s">
        <v>328</v>
      </c>
      <c r="P617" s="1" t="s">
        <v>24</v>
      </c>
      <c r="Q617" s="1" t="s">
        <v>332</v>
      </c>
      <c r="R617" s="1" t="s">
        <v>267</v>
      </c>
      <c r="S617" s="41"/>
      <c r="T617" s="51"/>
      <c r="U617" s="41"/>
      <c r="V617" s="41"/>
    </row>
    <row r="618" spans="1:22" ht="20.25" customHeight="1" thickBot="1" x14ac:dyDescent="0.3">
      <c r="A618" s="41"/>
      <c r="B618" s="41"/>
      <c r="C618" s="41"/>
      <c r="D618" s="41"/>
      <c r="E618" s="41"/>
      <c r="F618" s="41"/>
      <c r="G618" s="41"/>
      <c r="H618" s="43"/>
      <c r="I618" s="41"/>
      <c r="J618" s="41"/>
      <c r="K618" s="41"/>
      <c r="L618" s="41"/>
      <c r="M618" s="1" t="s">
        <v>331</v>
      </c>
      <c r="N618" s="1" t="s">
        <v>98</v>
      </c>
      <c r="O618" s="1" t="s">
        <v>328</v>
      </c>
      <c r="P618" s="1" t="s">
        <v>24</v>
      </c>
      <c r="Q618" s="1" t="s">
        <v>330</v>
      </c>
      <c r="R618" s="1" t="s">
        <v>267</v>
      </c>
      <c r="S618" s="41"/>
      <c r="T618" s="51"/>
      <c r="U618" s="41"/>
      <c r="V618" s="41"/>
    </row>
    <row r="619" spans="1:22" ht="20.25" customHeight="1" thickBot="1" x14ac:dyDescent="0.3">
      <c r="A619" s="42"/>
      <c r="B619" s="42"/>
      <c r="C619" s="42"/>
      <c r="D619" s="42"/>
      <c r="E619" s="42"/>
      <c r="F619" s="42"/>
      <c r="G619" s="42"/>
      <c r="H619" s="44"/>
      <c r="I619" s="42"/>
      <c r="J619" s="42"/>
      <c r="K619" s="42"/>
      <c r="L619" s="42"/>
      <c r="M619" s="1" t="s">
        <v>329</v>
      </c>
      <c r="N619" s="1" t="s">
        <v>98</v>
      </c>
      <c r="O619" s="1" t="s">
        <v>328</v>
      </c>
      <c r="P619" s="1" t="s">
        <v>24</v>
      </c>
      <c r="Q619" s="1" t="s">
        <v>327</v>
      </c>
      <c r="R619" s="1" t="s">
        <v>267</v>
      </c>
      <c r="S619" s="42"/>
      <c r="T619" s="52"/>
      <c r="U619" s="42"/>
      <c r="V619" s="42"/>
    </row>
    <row r="620" spans="1:22" ht="20.25" customHeight="1" thickBot="1" x14ac:dyDescent="0.3">
      <c r="A620" s="47" t="s">
        <v>206</v>
      </c>
      <c r="B620" s="47">
        <v>801</v>
      </c>
      <c r="C620" s="47" t="s">
        <v>96</v>
      </c>
      <c r="D620" s="47" t="s">
        <v>98</v>
      </c>
      <c r="E620" s="47" t="s">
        <v>326</v>
      </c>
      <c r="F620" s="47" t="s">
        <v>95</v>
      </c>
      <c r="G620" s="47"/>
      <c r="H620" s="48" t="s">
        <v>325</v>
      </c>
      <c r="I620" s="47" t="s">
        <v>109</v>
      </c>
      <c r="J620" s="47" t="s">
        <v>235</v>
      </c>
      <c r="K620" s="47"/>
      <c r="L620" s="47">
        <v>0</v>
      </c>
      <c r="M620" s="47" t="s">
        <v>324</v>
      </c>
      <c r="N620" s="47" t="s">
        <v>98</v>
      </c>
      <c r="O620" s="47" t="s">
        <v>297</v>
      </c>
      <c r="P620" s="47" t="s">
        <v>39</v>
      </c>
      <c r="Q620" s="1" t="s">
        <v>323</v>
      </c>
      <c r="R620" s="1" t="s">
        <v>318</v>
      </c>
      <c r="S620" s="47" t="s">
        <v>322</v>
      </c>
      <c r="T620" s="49">
        <v>0.25</v>
      </c>
      <c r="U620" s="47">
        <v>-207</v>
      </c>
      <c r="V620" s="47"/>
    </row>
    <row r="621" spans="1:22" ht="20.25" customHeight="1" thickBot="1" x14ac:dyDescent="0.3">
      <c r="A621" s="41"/>
      <c r="B621" s="41"/>
      <c r="C621" s="41"/>
      <c r="D621" s="41"/>
      <c r="E621" s="41"/>
      <c r="F621" s="41"/>
      <c r="G621" s="41"/>
      <c r="H621" s="43"/>
      <c r="I621" s="41"/>
      <c r="J621" s="41"/>
      <c r="K621" s="41"/>
      <c r="L621" s="41"/>
      <c r="M621" s="42"/>
      <c r="N621" s="42"/>
      <c r="O621" s="42"/>
      <c r="P621" s="42"/>
      <c r="Q621" s="1" t="s">
        <v>321</v>
      </c>
      <c r="R621" s="1" t="s">
        <v>56</v>
      </c>
      <c r="S621" s="41"/>
      <c r="T621" s="45"/>
      <c r="U621" s="41"/>
      <c r="V621" s="41"/>
    </row>
    <row r="622" spans="1:22" ht="20.25" customHeight="1" thickBot="1" x14ac:dyDescent="0.3">
      <c r="A622" s="41"/>
      <c r="B622" s="41"/>
      <c r="C622" s="41"/>
      <c r="D622" s="41"/>
      <c r="E622" s="41"/>
      <c r="F622" s="41"/>
      <c r="G622" s="41"/>
      <c r="H622" s="43"/>
      <c r="I622" s="41"/>
      <c r="J622" s="41"/>
      <c r="K622" s="41"/>
      <c r="L622" s="41"/>
      <c r="M622" s="47" t="s">
        <v>320</v>
      </c>
      <c r="N622" s="47" t="s">
        <v>98</v>
      </c>
      <c r="O622" s="47" t="s">
        <v>297</v>
      </c>
      <c r="P622" s="47" t="s">
        <v>39</v>
      </c>
      <c r="Q622" s="1" t="s">
        <v>319</v>
      </c>
      <c r="R622" s="1" t="s">
        <v>318</v>
      </c>
      <c r="S622" s="41"/>
      <c r="T622" s="45"/>
      <c r="U622" s="41"/>
      <c r="V622" s="41"/>
    </row>
    <row r="623" spans="1:22" ht="20.25" customHeight="1" thickBot="1" x14ac:dyDescent="0.3">
      <c r="A623" s="41"/>
      <c r="B623" s="41"/>
      <c r="C623" s="41"/>
      <c r="D623" s="41"/>
      <c r="E623" s="41"/>
      <c r="F623" s="41"/>
      <c r="G623" s="41"/>
      <c r="H623" s="43"/>
      <c r="I623" s="41"/>
      <c r="J623" s="41"/>
      <c r="K623" s="41"/>
      <c r="L623" s="41"/>
      <c r="M623" s="41"/>
      <c r="N623" s="41"/>
      <c r="O623" s="41"/>
      <c r="P623" s="41"/>
      <c r="Q623" s="1" t="s">
        <v>317</v>
      </c>
      <c r="R623" s="1" t="s">
        <v>267</v>
      </c>
      <c r="S623" s="41"/>
      <c r="T623" s="45"/>
      <c r="U623" s="41"/>
      <c r="V623" s="41"/>
    </row>
    <row r="624" spans="1:22" ht="20.25" customHeight="1" thickBot="1" x14ac:dyDescent="0.3">
      <c r="A624" s="41"/>
      <c r="B624" s="41"/>
      <c r="C624" s="41"/>
      <c r="D624" s="41"/>
      <c r="E624" s="41"/>
      <c r="F624" s="41"/>
      <c r="G624" s="41"/>
      <c r="H624" s="43"/>
      <c r="I624" s="41"/>
      <c r="J624" s="41"/>
      <c r="K624" s="41"/>
      <c r="L624" s="41"/>
      <c r="M624" s="42"/>
      <c r="N624" s="42"/>
      <c r="O624" s="42"/>
      <c r="P624" s="42"/>
      <c r="Q624" s="1" t="s">
        <v>316</v>
      </c>
      <c r="R624" s="1" t="s">
        <v>56</v>
      </c>
      <c r="S624" s="41"/>
      <c r="T624" s="45"/>
      <c r="U624" s="41"/>
      <c r="V624" s="41"/>
    </row>
    <row r="625" spans="1:22" ht="20.25" customHeight="1" thickBot="1" x14ac:dyDescent="0.3">
      <c r="A625" s="41"/>
      <c r="B625" s="41"/>
      <c r="C625" s="41"/>
      <c r="D625" s="41"/>
      <c r="E625" s="41"/>
      <c r="F625" s="41"/>
      <c r="G625" s="41"/>
      <c r="H625" s="43"/>
      <c r="I625" s="41"/>
      <c r="J625" s="41"/>
      <c r="K625" s="41"/>
      <c r="L625" s="41"/>
      <c r="M625" s="47" t="s">
        <v>315</v>
      </c>
      <c r="N625" s="47" t="s">
        <v>98</v>
      </c>
      <c r="O625" s="47" t="s">
        <v>297</v>
      </c>
      <c r="P625" s="47" t="s">
        <v>39</v>
      </c>
      <c r="Q625" s="1" t="s">
        <v>314</v>
      </c>
      <c r="R625" s="1" t="s">
        <v>267</v>
      </c>
      <c r="S625" s="41"/>
      <c r="T625" s="45"/>
      <c r="U625" s="41"/>
      <c r="V625" s="41"/>
    </row>
    <row r="626" spans="1:22" ht="20.25" customHeight="1" thickBot="1" x14ac:dyDescent="0.3">
      <c r="A626" s="41"/>
      <c r="B626" s="41"/>
      <c r="C626" s="41"/>
      <c r="D626" s="41"/>
      <c r="E626" s="41"/>
      <c r="F626" s="41"/>
      <c r="G626" s="41"/>
      <c r="H626" s="43"/>
      <c r="I626" s="41"/>
      <c r="J626" s="41"/>
      <c r="K626" s="41"/>
      <c r="L626" s="41"/>
      <c r="M626" s="42"/>
      <c r="N626" s="42"/>
      <c r="O626" s="42"/>
      <c r="P626" s="42"/>
      <c r="Q626" s="1" t="s">
        <v>313</v>
      </c>
      <c r="R626" s="1" t="s">
        <v>56</v>
      </c>
      <c r="S626" s="41"/>
      <c r="T626" s="45"/>
      <c r="U626" s="41"/>
      <c r="V626" s="41"/>
    </row>
    <row r="627" spans="1:22" ht="20.25" customHeight="1" thickBot="1" x14ac:dyDescent="0.3">
      <c r="A627" s="41"/>
      <c r="B627" s="41"/>
      <c r="C627" s="41"/>
      <c r="D627" s="41"/>
      <c r="E627" s="41"/>
      <c r="F627" s="41"/>
      <c r="G627" s="41"/>
      <c r="H627" s="43"/>
      <c r="I627" s="41"/>
      <c r="J627" s="41"/>
      <c r="K627" s="41"/>
      <c r="L627" s="41"/>
      <c r="M627" s="1" t="s">
        <v>312</v>
      </c>
      <c r="N627" s="1" t="s">
        <v>98</v>
      </c>
      <c r="O627" s="1" t="s">
        <v>297</v>
      </c>
      <c r="P627" s="1" t="s">
        <v>24</v>
      </c>
      <c r="Q627" s="1" t="s">
        <v>311</v>
      </c>
      <c r="R627" s="1" t="s">
        <v>267</v>
      </c>
      <c r="S627" s="41"/>
      <c r="T627" s="45"/>
      <c r="U627" s="41"/>
      <c r="V627" s="41"/>
    </row>
    <row r="628" spans="1:22" ht="20.25" customHeight="1" thickBot="1" x14ac:dyDescent="0.3">
      <c r="A628" s="41"/>
      <c r="B628" s="41"/>
      <c r="C628" s="41"/>
      <c r="D628" s="41"/>
      <c r="E628" s="41"/>
      <c r="F628" s="41"/>
      <c r="G628" s="41"/>
      <c r="H628" s="43"/>
      <c r="I628" s="41"/>
      <c r="J628" s="41"/>
      <c r="K628" s="41"/>
      <c r="L628" s="41"/>
      <c r="M628" s="1" t="s">
        <v>310</v>
      </c>
      <c r="N628" s="1" t="s">
        <v>98</v>
      </c>
      <c r="O628" s="1" t="s">
        <v>297</v>
      </c>
      <c r="P628" s="1" t="s">
        <v>24</v>
      </c>
      <c r="Q628" s="1" t="s">
        <v>307</v>
      </c>
      <c r="R628" s="1" t="s">
        <v>267</v>
      </c>
      <c r="S628" s="41"/>
      <c r="T628" s="45"/>
      <c r="U628" s="41"/>
      <c r="V628" s="41"/>
    </row>
    <row r="629" spans="1:22" ht="20.25" customHeight="1" thickBot="1" x14ac:dyDescent="0.3">
      <c r="A629" s="41"/>
      <c r="B629" s="41"/>
      <c r="C629" s="41"/>
      <c r="D629" s="41"/>
      <c r="E629" s="41"/>
      <c r="F629" s="41"/>
      <c r="G629" s="41"/>
      <c r="H629" s="43"/>
      <c r="I629" s="41"/>
      <c r="J629" s="41"/>
      <c r="K629" s="41"/>
      <c r="L629" s="41"/>
      <c r="M629" s="1" t="s">
        <v>309</v>
      </c>
      <c r="N629" s="1" t="s">
        <v>98</v>
      </c>
      <c r="O629" s="1" t="s">
        <v>297</v>
      </c>
      <c r="P629" s="1" t="s">
        <v>24</v>
      </c>
      <c r="Q629" s="1" t="s">
        <v>307</v>
      </c>
      <c r="R629" s="1" t="s">
        <v>267</v>
      </c>
      <c r="S629" s="41"/>
      <c r="T629" s="45"/>
      <c r="U629" s="41"/>
      <c r="V629" s="41"/>
    </row>
    <row r="630" spans="1:22" ht="20.25" customHeight="1" thickBot="1" x14ac:dyDescent="0.3">
      <c r="A630" s="41"/>
      <c r="B630" s="41"/>
      <c r="C630" s="41"/>
      <c r="D630" s="41"/>
      <c r="E630" s="41"/>
      <c r="F630" s="41"/>
      <c r="G630" s="41"/>
      <c r="H630" s="43"/>
      <c r="I630" s="41"/>
      <c r="J630" s="41"/>
      <c r="K630" s="41"/>
      <c r="L630" s="41"/>
      <c r="M630" s="1" t="s">
        <v>308</v>
      </c>
      <c r="N630" s="1" t="s">
        <v>98</v>
      </c>
      <c r="O630" s="1" t="s">
        <v>297</v>
      </c>
      <c r="P630" s="1" t="s">
        <v>24</v>
      </c>
      <c r="Q630" s="1" t="s">
        <v>307</v>
      </c>
      <c r="R630" s="1" t="s">
        <v>267</v>
      </c>
      <c r="S630" s="41"/>
      <c r="T630" s="45"/>
      <c r="U630" s="41"/>
      <c r="V630" s="41"/>
    </row>
    <row r="631" spans="1:22" ht="20.25" customHeight="1" thickBot="1" x14ac:dyDescent="0.3">
      <c r="A631" s="41"/>
      <c r="B631" s="41"/>
      <c r="C631" s="41"/>
      <c r="D631" s="41"/>
      <c r="E631" s="41"/>
      <c r="F631" s="41"/>
      <c r="G631" s="41"/>
      <c r="H631" s="43"/>
      <c r="I631" s="41"/>
      <c r="J631" s="41"/>
      <c r="K631" s="41"/>
      <c r="L631" s="41"/>
      <c r="M631" s="1" t="s">
        <v>306</v>
      </c>
      <c r="N631" s="1" t="s">
        <v>98</v>
      </c>
      <c r="O631" s="1" t="s">
        <v>297</v>
      </c>
      <c r="P631" s="1" t="s">
        <v>24</v>
      </c>
      <c r="Q631" s="1" t="s">
        <v>305</v>
      </c>
      <c r="R631" s="1" t="s">
        <v>267</v>
      </c>
      <c r="S631" s="41"/>
      <c r="T631" s="45"/>
      <c r="U631" s="41"/>
      <c r="V631" s="41"/>
    </row>
    <row r="632" spans="1:22" ht="20.25" customHeight="1" thickBot="1" x14ac:dyDescent="0.3">
      <c r="A632" s="41"/>
      <c r="B632" s="41"/>
      <c r="C632" s="41"/>
      <c r="D632" s="41"/>
      <c r="E632" s="41"/>
      <c r="F632" s="41"/>
      <c r="G632" s="41"/>
      <c r="H632" s="43"/>
      <c r="I632" s="41"/>
      <c r="J632" s="41"/>
      <c r="K632" s="41"/>
      <c r="L632" s="41"/>
      <c r="M632" s="1" t="s">
        <v>304</v>
      </c>
      <c r="N632" s="1" t="s">
        <v>98</v>
      </c>
      <c r="O632" s="1" t="s">
        <v>297</v>
      </c>
      <c r="P632" s="1" t="s">
        <v>24</v>
      </c>
      <c r="Q632" s="1" t="s">
        <v>303</v>
      </c>
      <c r="R632" s="1" t="s">
        <v>267</v>
      </c>
      <c r="S632" s="41"/>
      <c r="T632" s="45"/>
      <c r="U632" s="41"/>
      <c r="V632" s="41"/>
    </row>
    <row r="633" spans="1:22" ht="20.25" customHeight="1" thickBot="1" x14ac:dyDescent="0.3">
      <c r="A633" s="41"/>
      <c r="B633" s="41"/>
      <c r="C633" s="41"/>
      <c r="D633" s="41"/>
      <c r="E633" s="41"/>
      <c r="F633" s="41"/>
      <c r="G633" s="41"/>
      <c r="H633" s="43"/>
      <c r="I633" s="41"/>
      <c r="J633" s="41"/>
      <c r="K633" s="41"/>
      <c r="L633" s="41"/>
      <c r="M633" s="1" t="s">
        <v>302</v>
      </c>
      <c r="N633" s="1" t="s">
        <v>98</v>
      </c>
      <c r="O633" s="1" t="s">
        <v>297</v>
      </c>
      <c r="P633" s="1" t="s">
        <v>24</v>
      </c>
      <c r="Q633" s="1" t="s">
        <v>301</v>
      </c>
      <c r="R633" s="1" t="s">
        <v>267</v>
      </c>
      <c r="S633" s="41"/>
      <c r="T633" s="45"/>
      <c r="U633" s="41"/>
      <c r="V633" s="41"/>
    </row>
    <row r="634" spans="1:22" ht="20.25" customHeight="1" thickBot="1" x14ac:dyDescent="0.3">
      <c r="A634" s="41"/>
      <c r="B634" s="41"/>
      <c r="C634" s="41"/>
      <c r="D634" s="41"/>
      <c r="E634" s="41"/>
      <c r="F634" s="41"/>
      <c r="G634" s="41"/>
      <c r="H634" s="43"/>
      <c r="I634" s="41"/>
      <c r="J634" s="41"/>
      <c r="K634" s="41"/>
      <c r="L634" s="41"/>
      <c r="M634" s="1" t="s">
        <v>300</v>
      </c>
      <c r="N634" s="1" t="s">
        <v>98</v>
      </c>
      <c r="O634" s="1" t="s">
        <v>297</v>
      </c>
      <c r="P634" s="1" t="s">
        <v>24</v>
      </c>
      <c r="Q634" s="1" t="s">
        <v>299</v>
      </c>
      <c r="R634" s="1" t="s">
        <v>267</v>
      </c>
      <c r="S634" s="41"/>
      <c r="T634" s="45"/>
      <c r="U634" s="41"/>
      <c r="V634" s="41"/>
    </row>
    <row r="635" spans="1:22" ht="20.25" customHeight="1" thickBot="1" x14ac:dyDescent="0.3">
      <c r="A635" s="42"/>
      <c r="B635" s="42"/>
      <c r="C635" s="42"/>
      <c r="D635" s="42"/>
      <c r="E635" s="42"/>
      <c r="F635" s="42"/>
      <c r="G635" s="42"/>
      <c r="H635" s="44"/>
      <c r="I635" s="42"/>
      <c r="J635" s="42"/>
      <c r="K635" s="42"/>
      <c r="L635" s="42"/>
      <c r="M635" s="1" t="s">
        <v>298</v>
      </c>
      <c r="N635" s="1" t="s">
        <v>98</v>
      </c>
      <c r="O635" s="1" t="s">
        <v>297</v>
      </c>
      <c r="P635" s="1" t="s">
        <v>24</v>
      </c>
      <c r="Q635" s="1" t="s">
        <v>296</v>
      </c>
      <c r="R635" s="1" t="s">
        <v>267</v>
      </c>
      <c r="S635" s="42"/>
      <c r="T635" s="46"/>
      <c r="U635" s="42"/>
      <c r="V635" s="42"/>
    </row>
    <row r="636" spans="1:22" ht="20.25" customHeight="1" thickBot="1" x14ac:dyDescent="0.3">
      <c r="A636" s="47" t="s">
        <v>268</v>
      </c>
      <c r="B636" s="47">
        <v>805</v>
      </c>
      <c r="C636" s="47" t="s">
        <v>127</v>
      </c>
      <c r="D636" s="47" t="s">
        <v>14</v>
      </c>
      <c r="E636" s="47" t="s">
        <v>295</v>
      </c>
      <c r="F636" s="47" t="s">
        <v>4</v>
      </c>
      <c r="G636" s="47"/>
      <c r="H636" s="48" t="s">
        <v>294</v>
      </c>
      <c r="I636" s="47" t="s">
        <v>11</v>
      </c>
      <c r="J636" s="47" t="s">
        <v>261</v>
      </c>
      <c r="K636" s="47"/>
      <c r="L636" s="47">
        <v>0</v>
      </c>
      <c r="M636" s="47" t="s">
        <v>293</v>
      </c>
      <c r="N636" s="47" t="s">
        <v>14</v>
      </c>
      <c r="O636" s="47" t="s">
        <v>56</v>
      </c>
      <c r="P636" s="47" t="s">
        <v>24</v>
      </c>
      <c r="Q636" s="1" t="s">
        <v>292</v>
      </c>
      <c r="R636" s="1" t="s">
        <v>238</v>
      </c>
      <c r="S636" s="47"/>
      <c r="T636" s="49">
        <v>0</v>
      </c>
      <c r="U636" s="47" t="s">
        <v>24</v>
      </c>
      <c r="V636" s="47"/>
    </row>
    <row r="637" spans="1:22" ht="20.25" customHeight="1" thickBot="1" x14ac:dyDescent="0.3">
      <c r="A637" s="41"/>
      <c r="B637" s="41"/>
      <c r="C637" s="41"/>
      <c r="D637" s="41"/>
      <c r="E637" s="41"/>
      <c r="F637" s="41"/>
      <c r="G637" s="41"/>
      <c r="H637" s="43"/>
      <c r="I637" s="41"/>
      <c r="J637" s="41"/>
      <c r="K637" s="41"/>
      <c r="L637" s="41"/>
      <c r="M637" s="41"/>
      <c r="N637" s="41"/>
      <c r="O637" s="41"/>
      <c r="P637" s="41"/>
      <c r="Q637" s="1" t="s">
        <v>291</v>
      </c>
      <c r="R637" s="1" t="s">
        <v>238</v>
      </c>
      <c r="S637" s="41"/>
      <c r="T637" s="45"/>
      <c r="U637" s="41"/>
      <c r="V637" s="41"/>
    </row>
    <row r="638" spans="1:22" ht="20.25" customHeight="1" thickBot="1" x14ac:dyDescent="0.3">
      <c r="A638" s="41"/>
      <c r="B638" s="41"/>
      <c r="C638" s="41"/>
      <c r="D638" s="41"/>
      <c r="E638" s="41"/>
      <c r="F638" s="41"/>
      <c r="G638" s="41"/>
      <c r="H638" s="43"/>
      <c r="I638" s="41"/>
      <c r="J638" s="41"/>
      <c r="K638" s="41"/>
      <c r="L638" s="41"/>
      <c r="M638" s="41"/>
      <c r="N638" s="41"/>
      <c r="O638" s="41"/>
      <c r="P638" s="41"/>
      <c r="Q638" s="1" t="s">
        <v>290</v>
      </c>
      <c r="R638" s="1" t="s">
        <v>289</v>
      </c>
      <c r="S638" s="41"/>
      <c r="T638" s="45"/>
      <c r="U638" s="41"/>
      <c r="V638" s="41"/>
    </row>
    <row r="639" spans="1:22" ht="20.25" customHeight="1" thickBot="1" x14ac:dyDescent="0.3">
      <c r="A639" s="41"/>
      <c r="B639" s="41"/>
      <c r="C639" s="41"/>
      <c r="D639" s="41"/>
      <c r="E639" s="41"/>
      <c r="F639" s="41"/>
      <c r="G639" s="41"/>
      <c r="H639" s="43"/>
      <c r="I639" s="41"/>
      <c r="J639" s="41"/>
      <c r="K639" s="41"/>
      <c r="L639" s="41"/>
      <c r="M639" s="41"/>
      <c r="N639" s="41"/>
      <c r="O639" s="41"/>
      <c r="P639" s="41"/>
      <c r="Q639" s="1" t="s">
        <v>288</v>
      </c>
      <c r="R639" s="1" t="s">
        <v>287</v>
      </c>
      <c r="S639" s="41"/>
      <c r="T639" s="45"/>
      <c r="U639" s="41"/>
      <c r="V639" s="41"/>
    </row>
    <row r="640" spans="1:22" ht="20.25" customHeight="1" thickBot="1" x14ac:dyDescent="0.3">
      <c r="A640" s="41"/>
      <c r="B640" s="41"/>
      <c r="C640" s="41"/>
      <c r="D640" s="41"/>
      <c r="E640" s="41"/>
      <c r="F640" s="41"/>
      <c r="G640" s="41"/>
      <c r="H640" s="43"/>
      <c r="I640" s="41"/>
      <c r="J640" s="41"/>
      <c r="K640" s="41"/>
      <c r="L640" s="41"/>
      <c r="M640" s="41"/>
      <c r="N640" s="41"/>
      <c r="O640" s="41"/>
      <c r="P640" s="41"/>
      <c r="Q640" s="1" t="s">
        <v>286</v>
      </c>
      <c r="R640" s="1" t="s">
        <v>285</v>
      </c>
      <c r="S640" s="41"/>
      <c r="T640" s="45"/>
      <c r="U640" s="41"/>
      <c r="V640" s="41"/>
    </row>
    <row r="641" spans="1:22" ht="20.25" customHeight="1" thickBot="1" x14ac:dyDescent="0.3">
      <c r="A641" s="42"/>
      <c r="B641" s="42"/>
      <c r="C641" s="42"/>
      <c r="D641" s="42"/>
      <c r="E641" s="42"/>
      <c r="F641" s="42"/>
      <c r="G641" s="42"/>
      <c r="H641" s="44"/>
      <c r="I641" s="42"/>
      <c r="J641" s="42"/>
      <c r="K641" s="42"/>
      <c r="L641" s="42"/>
      <c r="M641" s="42"/>
      <c r="N641" s="42"/>
      <c r="O641" s="42"/>
      <c r="P641" s="42"/>
      <c r="Q641" s="1" t="s">
        <v>284</v>
      </c>
      <c r="R641" s="1" t="s">
        <v>137</v>
      </c>
      <c r="S641" s="42"/>
      <c r="T641" s="46"/>
      <c r="U641" s="42"/>
      <c r="V641" s="42"/>
    </row>
    <row r="642" spans="1:22" ht="20.25" customHeight="1" thickBot="1" x14ac:dyDescent="0.3">
      <c r="A642" s="47" t="s">
        <v>283</v>
      </c>
      <c r="B642" s="47">
        <v>807</v>
      </c>
      <c r="C642" s="47" t="s">
        <v>96</v>
      </c>
      <c r="D642" s="47" t="s">
        <v>279</v>
      </c>
      <c r="E642" s="47" t="s">
        <v>282</v>
      </c>
      <c r="F642" s="47" t="s">
        <v>4</v>
      </c>
      <c r="G642" s="47"/>
      <c r="H642" s="48" t="s">
        <v>281</v>
      </c>
      <c r="I642" s="47" t="s">
        <v>280</v>
      </c>
      <c r="J642" s="47" t="s">
        <v>279</v>
      </c>
      <c r="K642" s="47"/>
      <c r="L642" s="47">
        <v>0</v>
      </c>
      <c r="M642" s="47" t="s">
        <v>278</v>
      </c>
      <c r="N642" s="47" t="s">
        <v>88</v>
      </c>
      <c r="O642" s="47" t="s">
        <v>0</v>
      </c>
      <c r="P642" s="47" t="s">
        <v>24</v>
      </c>
      <c r="Q642" s="1" t="s">
        <v>277</v>
      </c>
      <c r="R642" s="1" t="s">
        <v>274</v>
      </c>
      <c r="S642" s="47" t="s">
        <v>0</v>
      </c>
      <c r="T642" s="49">
        <v>0</v>
      </c>
      <c r="U642" s="47">
        <v>157</v>
      </c>
      <c r="V642" s="47"/>
    </row>
    <row r="643" spans="1:22" ht="20.25" customHeight="1" thickBot="1" x14ac:dyDescent="0.3">
      <c r="A643" s="41"/>
      <c r="B643" s="41"/>
      <c r="C643" s="41"/>
      <c r="D643" s="41"/>
      <c r="E643" s="41"/>
      <c r="F643" s="41"/>
      <c r="G643" s="41"/>
      <c r="H643" s="43"/>
      <c r="I643" s="41"/>
      <c r="J643" s="41"/>
      <c r="K643" s="41"/>
      <c r="L643" s="41"/>
      <c r="M643" s="41"/>
      <c r="N643" s="41"/>
      <c r="O643" s="41"/>
      <c r="P643" s="41"/>
      <c r="Q643" s="1" t="s">
        <v>273</v>
      </c>
      <c r="R643" s="1" t="s">
        <v>272</v>
      </c>
      <c r="S643" s="41"/>
      <c r="T643" s="45"/>
      <c r="U643" s="41"/>
      <c r="V643" s="41"/>
    </row>
    <row r="644" spans="1:22" ht="20.25" customHeight="1" thickBot="1" x14ac:dyDescent="0.3">
      <c r="A644" s="41"/>
      <c r="B644" s="41"/>
      <c r="C644" s="41"/>
      <c r="D644" s="41"/>
      <c r="E644" s="41"/>
      <c r="F644" s="41"/>
      <c r="G644" s="41"/>
      <c r="H644" s="43"/>
      <c r="I644" s="41"/>
      <c r="J644" s="41"/>
      <c r="K644" s="41"/>
      <c r="L644" s="41"/>
      <c r="M644" s="42"/>
      <c r="N644" s="42"/>
      <c r="O644" s="42"/>
      <c r="P644" s="42"/>
      <c r="Q644" s="1" t="s">
        <v>271</v>
      </c>
      <c r="R644" s="1" t="s">
        <v>270</v>
      </c>
      <c r="S644" s="41"/>
      <c r="T644" s="45"/>
      <c r="U644" s="41"/>
      <c r="V644" s="41"/>
    </row>
    <row r="645" spans="1:22" ht="20.25" customHeight="1" thickBot="1" x14ac:dyDescent="0.3">
      <c r="A645" s="41"/>
      <c r="B645" s="41"/>
      <c r="C645" s="41"/>
      <c r="D645" s="41"/>
      <c r="E645" s="41"/>
      <c r="F645" s="41"/>
      <c r="G645" s="41"/>
      <c r="H645" s="43"/>
      <c r="I645" s="41"/>
      <c r="J645" s="41"/>
      <c r="K645" s="41"/>
      <c r="L645" s="41"/>
      <c r="M645" s="47" t="s">
        <v>276</v>
      </c>
      <c r="N645" s="47" t="s">
        <v>88</v>
      </c>
      <c r="O645" s="47" t="s">
        <v>0</v>
      </c>
      <c r="P645" s="47" t="s">
        <v>24</v>
      </c>
      <c r="Q645" s="1" t="s">
        <v>275</v>
      </c>
      <c r="R645" s="1" t="s">
        <v>274</v>
      </c>
      <c r="S645" s="41"/>
      <c r="T645" s="45"/>
      <c r="U645" s="41"/>
      <c r="V645" s="41"/>
    </row>
    <row r="646" spans="1:22" ht="20.25" customHeight="1" thickBot="1" x14ac:dyDescent="0.3">
      <c r="A646" s="41"/>
      <c r="B646" s="41"/>
      <c r="C646" s="41"/>
      <c r="D646" s="41"/>
      <c r="E646" s="41"/>
      <c r="F646" s="41"/>
      <c r="G646" s="41"/>
      <c r="H646" s="43"/>
      <c r="I646" s="41"/>
      <c r="J646" s="41"/>
      <c r="K646" s="41"/>
      <c r="L646" s="41"/>
      <c r="M646" s="41"/>
      <c r="N646" s="41"/>
      <c r="O646" s="41"/>
      <c r="P646" s="41"/>
      <c r="Q646" s="1" t="s">
        <v>273</v>
      </c>
      <c r="R646" s="1" t="s">
        <v>272</v>
      </c>
      <c r="S646" s="41"/>
      <c r="T646" s="45"/>
      <c r="U646" s="41"/>
      <c r="V646" s="41"/>
    </row>
    <row r="647" spans="1:22" ht="20.25" customHeight="1" thickBot="1" x14ac:dyDescent="0.3">
      <c r="A647" s="41"/>
      <c r="B647" s="41"/>
      <c r="C647" s="41"/>
      <c r="D647" s="41"/>
      <c r="E647" s="41"/>
      <c r="F647" s="41"/>
      <c r="G647" s="41"/>
      <c r="H647" s="43"/>
      <c r="I647" s="41"/>
      <c r="J647" s="41"/>
      <c r="K647" s="41"/>
      <c r="L647" s="41"/>
      <c r="M647" s="41"/>
      <c r="N647" s="41"/>
      <c r="O647" s="41"/>
      <c r="P647" s="41"/>
      <c r="Q647" s="1" t="s">
        <v>271</v>
      </c>
      <c r="R647" s="1" t="s">
        <v>270</v>
      </c>
      <c r="S647" s="41"/>
      <c r="T647" s="45"/>
      <c r="U647" s="41"/>
      <c r="V647" s="41"/>
    </row>
    <row r="648" spans="1:22" ht="20.25" customHeight="1" thickBot="1" x14ac:dyDescent="0.3">
      <c r="A648" s="42"/>
      <c r="B648" s="42"/>
      <c r="C648" s="42"/>
      <c r="D648" s="42"/>
      <c r="E648" s="42"/>
      <c r="F648" s="42"/>
      <c r="G648" s="42"/>
      <c r="H648" s="44"/>
      <c r="I648" s="42"/>
      <c r="J648" s="42"/>
      <c r="K648" s="42"/>
      <c r="L648" s="42"/>
      <c r="M648" s="42"/>
      <c r="N648" s="42"/>
      <c r="O648" s="42"/>
      <c r="P648" s="42"/>
      <c r="Q648" s="1" t="s">
        <v>269</v>
      </c>
      <c r="R648" s="1" t="s">
        <v>13</v>
      </c>
      <c r="S648" s="42"/>
      <c r="T648" s="46"/>
      <c r="U648" s="42"/>
      <c r="V648" s="42"/>
    </row>
    <row r="649" spans="1:22" ht="20.25" customHeight="1" thickBot="1" x14ac:dyDescent="0.3">
      <c r="A649" s="1" t="s">
        <v>268</v>
      </c>
      <c r="B649" s="1">
        <v>808</v>
      </c>
      <c r="C649" s="1"/>
      <c r="D649" s="1" t="s">
        <v>251</v>
      </c>
      <c r="E649" s="1" t="s">
        <v>267</v>
      </c>
      <c r="F649" s="1" t="s">
        <v>4</v>
      </c>
      <c r="G649" s="1"/>
      <c r="H649" s="3" t="s">
        <v>266</v>
      </c>
      <c r="I649" s="1" t="s">
        <v>262</v>
      </c>
      <c r="J649" s="1" t="s">
        <v>261</v>
      </c>
      <c r="K649" s="1"/>
      <c r="L649" s="1">
        <v>0</v>
      </c>
      <c r="M649" s="1"/>
      <c r="N649" s="1"/>
      <c r="O649" s="1"/>
      <c r="P649" s="1"/>
      <c r="Q649" s="1"/>
      <c r="R649" s="1"/>
      <c r="S649" s="1"/>
      <c r="T649" s="2">
        <v>0</v>
      </c>
      <c r="U649" s="1" t="s">
        <v>24</v>
      </c>
      <c r="V649" s="1"/>
    </row>
    <row r="650" spans="1:22" ht="20.25" customHeight="1" thickBot="1" x14ac:dyDescent="0.3">
      <c r="A650" s="47" t="s">
        <v>240</v>
      </c>
      <c r="B650" s="47">
        <v>809</v>
      </c>
      <c r="C650" s="47" t="s">
        <v>265</v>
      </c>
      <c r="D650" s="47" t="s">
        <v>251</v>
      </c>
      <c r="E650" s="47" t="s">
        <v>264</v>
      </c>
      <c r="F650" s="47" t="s">
        <v>95</v>
      </c>
      <c r="G650" s="47"/>
      <c r="H650" s="48" t="s">
        <v>263</v>
      </c>
      <c r="I650" s="47" t="s">
        <v>262</v>
      </c>
      <c r="J650" s="47" t="s">
        <v>261</v>
      </c>
      <c r="K650" s="47"/>
      <c r="L650" s="47">
        <v>0</v>
      </c>
      <c r="M650" s="1" t="s">
        <v>260</v>
      </c>
      <c r="N650" s="1" t="s">
        <v>251</v>
      </c>
      <c r="O650" s="1" t="s">
        <v>249</v>
      </c>
      <c r="P650" s="1" t="s">
        <v>24</v>
      </c>
      <c r="Q650" s="1"/>
      <c r="R650" s="1"/>
      <c r="S650" s="47" t="s">
        <v>259</v>
      </c>
      <c r="T650" s="49">
        <v>0</v>
      </c>
      <c r="U650" s="47">
        <v>-79</v>
      </c>
      <c r="V650" s="47"/>
    </row>
    <row r="651" spans="1:22" ht="20.25" customHeight="1" thickBot="1" x14ac:dyDescent="0.3">
      <c r="A651" s="41"/>
      <c r="B651" s="41"/>
      <c r="C651" s="41"/>
      <c r="D651" s="41"/>
      <c r="E651" s="41"/>
      <c r="F651" s="41"/>
      <c r="G651" s="41"/>
      <c r="H651" s="43"/>
      <c r="I651" s="41"/>
      <c r="J651" s="41"/>
      <c r="K651" s="41"/>
      <c r="L651" s="41"/>
      <c r="M651" s="47" t="s">
        <v>258</v>
      </c>
      <c r="N651" s="47" t="s">
        <v>251</v>
      </c>
      <c r="O651" s="47" t="s">
        <v>249</v>
      </c>
      <c r="P651" s="47" t="s">
        <v>24</v>
      </c>
      <c r="Q651" s="1" t="s">
        <v>257</v>
      </c>
      <c r="R651" s="1" t="s">
        <v>249</v>
      </c>
      <c r="S651" s="41"/>
      <c r="T651" s="45"/>
      <c r="U651" s="41"/>
      <c r="V651" s="41"/>
    </row>
    <row r="652" spans="1:22" ht="20.25" customHeight="1" thickBot="1" x14ac:dyDescent="0.3">
      <c r="A652" s="41"/>
      <c r="B652" s="41"/>
      <c r="C652" s="41"/>
      <c r="D652" s="41"/>
      <c r="E652" s="41"/>
      <c r="F652" s="41"/>
      <c r="G652" s="41"/>
      <c r="H652" s="43"/>
      <c r="I652" s="41"/>
      <c r="J652" s="41"/>
      <c r="K652" s="41"/>
      <c r="L652" s="41"/>
      <c r="M652" s="42"/>
      <c r="N652" s="42"/>
      <c r="O652" s="42"/>
      <c r="P652" s="42"/>
      <c r="Q652" s="1" t="s">
        <v>256</v>
      </c>
      <c r="R652" s="1" t="s">
        <v>5</v>
      </c>
      <c r="S652" s="41"/>
      <c r="T652" s="45"/>
      <c r="U652" s="41"/>
      <c r="V652" s="41"/>
    </row>
    <row r="653" spans="1:22" ht="20.25" customHeight="1" thickBot="1" x14ac:dyDescent="0.3">
      <c r="A653" s="41"/>
      <c r="B653" s="41"/>
      <c r="C653" s="41"/>
      <c r="D653" s="41"/>
      <c r="E653" s="41"/>
      <c r="F653" s="41"/>
      <c r="G653" s="41"/>
      <c r="H653" s="43"/>
      <c r="I653" s="41"/>
      <c r="J653" s="41"/>
      <c r="K653" s="41"/>
      <c r="L653" s="41"/>
      <c r="M653" s="47" t="s">
        <v>255</v>
      </c>
      <c r="N653" s="47" t="s">
        <v>251</v>
      </c>
      <c r="O653" s="47" t="s">
        <v>249</v>
      </c>
      <c r="P653" s="47" t="s">
        <v>24</v>
      </c>
      <c r="Q653" s="1" t="s">
        <v>254</v>
      </c>
      <c r="R653" s="1" t="s">
        <v>249</v>
      </c>
      <c r="S653" s="41"/>
      <c r="T653" s="45"/>
      <c r="U653" s="41"/>
      <c r="V653" s="41"/>
    </row>
    <row r="654" spans="1:22" ht="20.25" customHeight="1" thickBot="1" x14ac:dyDescent="0.3">
      <c r="A654" s="41"/>
      <c r="B654" s="41"/>
      <c r="C654" s="41"/>
      <c r="D654" s="41"/>
      <c r="E654" s="41"/>
      <c r="F654" s="41"/>
      <c r="G654" s="41"/>
      <c r="H654" s="43"/>
      <c r="I654" s="41"/>
      <c r="J654" s="41"/>
      <c r="K654" s="41"/>
      <c r="L654" s="41"/>
      <c r="M654" s="42"/>
      <c r="N654" s="42"/>
      <c r="O654" s="42"/>
      <c r="P654" s="42"/>
      <c r="Q654" s="1" t="s">
        <v>253</v>
      </c>
      <c r="R654" s="1" t="s">
        <v>5</v>
      </c>
      <c r="S654" s="41"/>
      <c r="T654" s="45"/>
      <c r="U654" s="41"/>
      <c r="V654" s="41"/>
    </row>
    <row r="655" spans="1:22" ht="20.25" customHeight="1" thickBot="1" x14ac:dyDescent="0.3">
      <c r="A655" s="41"/>
      <c r="B655" s="41"/>
      <c r="C655" s="41"/>
      <c r="D655" s="41"/>
      <c r="E655" s="41"/>
      <c r="F655" s="41"/>
      <c r="G655" s="41"/>
      <c r="H655" s="43"/>
      <c r="I655" s="41"/>
      <c r="J655" s="41"/>
      <c r="K655" s="41"/>
      <c r="L655" s="41"/>
      <c r="M655" s="47" t="s">
        <v>252</v>
      </c>
      <c r="N655" s="47" t="s">
        <v>251</v>
      </c>
      <c r="O655" s="47" t="s">
        <v>249</v>
      </c>
      <c r="P655" s="47" t="s">
        <v>24</v>
      </c>
      <c r="Q655" s="1" t="s">
        <v>250</v>
      </c>
      <c r="R655" s="1" t="s">
        <v>249</v>
      </c>
      <c r="S655" s="41"/>
      <c r="T655" s="45"/>
      <c r="U655" s="41"/>
      <c r="V655" s="41"/>
    </row>
    <row r="656" spans="1:22" ht="20.25" customHeight="1" thickBot="1" x14ac:dyDescent="0.3">
      <c r="A656" s="41"/>
      <c r="B656" s="41"/>
      <c r="C656" s="41"/>
      <c r="D656" s="41"/>
      <c r="E656" s="41"/>
      <c r="F656" s="41"/>
      <c r="G656" s="41"/>
      <c r="H656" s="43"/>
      <c r="I656" s="41"/>
      <c r="J656" s="41"/>
      <c r="K656" s="41"/>
      <c r="L656" s="41"/>
      <c r="M656" s="41"/>
      <c r="N656" s="41"/>
      <c r="O656" s="41"/>
      <c r="P656" s="41"/>
      <c r="Q656" s="1" t="s">
        <v>248</v>
      </c>
      <c r="R656" s="1" t="s">
        <v>247</v>
      </c>
      <c r="S656" s="41"/>
      <c r="T656" s="45"/>
      <c r="U656" s="41"/>
      <c r="V656" s="41"/>
    </row>
    <row r="657" spans="1:22" ht="20.25" customHeight="1" thickBot="1" x14ac:dyDescent="0.3">
      <c r="A657" s="41"/>
      <c r="B657" s="41"/>
      <c r="C657" s="41"/>
      <c r="D657" s="41"/>
      <c r="E657" s="41"/>
      <c r="F657" s="41"/>
      <c r="G657" s="41"/>
      <c r="H657" s="43"/>
      <c r="I657" s="41"/>
      <c r="J657" s="41"/>
      <c r="K657" s="41"/>
      <c r="L657" s="41"/>
      <c r="M657" s="41"/>
      <c r="N657" s="41"/>
      <c r="O657" s="41"/>
      <c r="P657" s="41"/>
      <c r="Q657" s="1" t="s">
        <v>246</v>
      </c>
      <c r="R657" s="1" t="s">
        <v>5</v>
      </c>
      <c r="S657" s="41"/>
      <c r="T657" s="45"/>
      <c r="U657" s="41"/>
      <c r="V657" s="41"/>
    </row>
    <row r="658" spans="1:22" ht="20.25" customHeight="1" thickBot="1" x14ac:dyDescent="0.3">
      <c r="A658" s="42"/>
      <c r="B658" s="42"/>
      <c r="C658" s="42"/>
      <c r="D658" s="42"/>
      <c r="E658" s="42"/>
      <c r="F658" s="42"/>
      <c r="G658" s="42"/>
      <c r="H658" s="44"/>
      <c r="I658" s="42"/>
      <c r="J658" s="42"/>
      <c r="K658" s="42"/>
      <c r="L658" s="42"/>
      <c r="M658" s="42"/>
      <c r="N658" s="42"/>
      <c r="O658" s="42"/>
      <c r="P658" s="42"/>
      <c r="Q658" s="1" t="s">
        <v>245</v>
      </c>
      <c r="R658" s="1" t="s">
        <v>22</v>
      </c>
      <c r="S658" s="42"/>
      <c r="T658" s="46"/>
      <c r="U658" s="42"/>
      <c r="V658" s="42"/>
    </row>
    <row r="659" spans="1:22" ht="20.25" customHeight="1" thickBot="1" x14ac:dyDescent="0.3">
      <c r="A659" s="18"/>
      <c r="B659" s="18"/>
      <c r="C659" s="18"/>
      <c r="D659" s="18"/>
      <c r="E659" s="18"/>
      <c r="F659" s="18"/>
      <c r="G659" s="18"/>
      <c r="H659" s="19"/>
      <c r="I659" s="18"/>
      <c r="J659" s="18"/>
      <c r="K659" s="18"/>
      <c r="L659" s="18"/>
      <c r="M659" s="1" t="s">
        <v>244</v>
      </c>
      <c r="N659" s="1" t="s">
        <v>46</v>
      </c>
      <c r="O659" s="1" t="s">
        <v>87</v>
      </c>
      <c r="P659" s="1" t="s">
        <v>39</v>
      </c>
      <c r="Q659" s="1" t="s">
        <v>243</v>
      </c>
      <c r="R659" s="1" t="s">
        <v>87</v>
      </c>
      <c r="S659" s="18"/>
      <c r="T659" s="20"/>
      <c r="U659" s="18"/>
      <c r="V659" s="18"/>
    </row>
    <row r="660" spans="1:22" ht="20.25" customHeight="1" thickBot="1" x14ac:dyDescent="0.3">
      <c r="A660" s="1" t="s">
        <v>240</v>
      </c>
      <c r="B660" s="1">
        <v>813</v>
      </c>
      <c r="C660" s="1" t="s">
        <v>55</v>
      </c>
      <c r="D660" s="1" t="s">
        <v>46</v>
      </c>
      <c r="E660" s="1" t="s">
        <v>158</v>
      </c>
      <c r="F660" s="1" t="s">
        <v>4</v>
      </c>
      <c r="G660" s="1"/>
      <c r="H660" s="3" t="s">
        <v>242</v>
      </c>
      <c r="I660" s="1" t="s">
        <v>52</v>
      </c>
      <c r="J660" s="1" t="s">
        <v>235</v>
      </c>
      <c r="K660" s="1"/>
      <c r="L660" s="1">
        <v>0</v>
      </c>
      <c r="M660" s="1" t="s">
        <v>242</v>
      </c>
      <c r="N660" s="1" t="s">
        <v>46</v>
      </c>
      <c r="O660" s="1" t="s">
        <v>0</v>
      </c>
      <c r="P660" s="1" t="s">
        <v>24</v>
      </c>
      <c r="Q660" s="1" t="s">
        <v>241</v>
      </c>
      <c r="R660" s="1" t="s">
        <v>228</v>
      </c>
      <c r="S660" s="1" t="s">
        <v>0</v>
      </c>
      <c r="T660" s="2">
        <v>0</v>
      </c>
      <c r="U660" s="1">
        <v>157</v>
      </c>
      <c r="V660" s="1"/>
    </row>
    <row r="661" spans="1:22" ht="20.25" customHeight="1" thickBot="1" x14ac:dyDescent="0.3">
      <c r="A661" s="47" t="s">
        <v>240</v>
      </c>
      <c r="B661" s="47">
        <v>814</v>
      </c>
      <c r="C661" s="47" t="s">
        <v>239</v>
      </c>
      <c r="D661" s="47" t="s">
        <v>168</v>
      </c>
      <c r="E661" s="47" t="s">
        <v>238</v>
      </c>
      <c r="F661" s="47" t="s">
        <v>4</v>
      </c>
      <c r="G661" s="47"/>
      <c r="H661" s="48" t="s">
        <v>237</v>
      </c>
      <c r="I661" s="47" t="s">
        <v>236</v>
      </c>
      <c r="J661" s="47" t="s">
        <v>235</v>
      </c>
      <c r="K661" s="47"/>
      <c r="L661" s="47">
        <v>0</v>
      </c>
      <c r="M661" s="47" t="s">
        <v>234</v>
      </c>
      <c r="N661" s="47" t="s">
        <v>168</v>
      </c>
      <c r="O661" s="47" t="s">
        <v>233</v>
      </c>
      <c r="P661" s="47" t="s">
        <v>24</v>
      </c>
      <c r="Q661" s="1" t="s">
        <v>232</v>
      </c>
      <c r="R661" s="1" t="s">
        <v>34</v>
      </c>
      <c r="S661" s="47" t="s">
        <v>17</v>
      </c>
      <c r="T661" s="49">
        <v>0</v>
      </c>
      <c r="U661" s="47">
        <v>126</v>
      </c>
      <c r="V661" s="47"/>
    </row>
    <row r="662" spans="1:22" ht="20.25" customHeight="1" thickBot="1" x14ac:dyDescent="0.3">
      <c r="A662" s="41"/>
      <c r="B662" s="41"/>
      <c r="C662" s="41"/>
      <c r="D662" s="41"/>
      <c r="E662" s="41"/>
      <c r="F662" s="41"/>
      <c r="G662" s="41"/>
      <c r="H662" s="43"/>
      <c r="I662" s="41"/>
      <c r="J662" s="41"/>
      <c r="K662" s="41"/>
      <c r="L662" s="41"/>
      <c r="M662" s="42"/>
      <c r="N662" s="42"/>
      <c r="O662" s="42"/>
      <c r="P662" s="42"/>
      <c r="Q662" s="1" t="s">
        <v>231</v>
      </c>
      <c r="R662" s="1" t="s">
        <v>63</v>
      </c>
      <c r="S662" s="41"/>
      <c r="T662" s="45"/>
      <c r="U662" s="41"/>
      <c r="V662" s="41"/>
    </row>
    <row r="663" spans="1:22" ht="20.25" customHeight="1" thickBot="1" x14ac:dyDescent="0.3">
      <c r="A663" s="42"/>
      <c r="B663" s="42"/>
      <c r="C663" s="42"/>
      <c r="D663" s="42"/>
      <c r="E663" s="42"/>
      <c r="F663" s="42"/>
      <c r="G663" s="42"/>
      <c r="H663" s="44"/>
      <c r="I663" s="42"/>
      <c r="J663" s="42"/>
      <c r="K663" s="42"/>
      <c r="L663" s="42"/>
      <c r="M663" s="1" t="s">
        <v>230</v>
      </c>
      <c r="N663" s="1" t="s">
        <v>168</v>
      </c>
      <c r="O663" s="1" t="s">
        <v>17</v>
      </c>
      <c r="P663" s="1" t="s">
        <v>24</v>
      </c>
      <c r="Q663" s="1" t="s">
        <v>229</v>
      </c>
      <c r="R663" s="1" t="s">
        <v>63</v>
      </c>
      <c r="S663" s="42"/>
      <c r="T663" s="46"/>
      <c r="U663" s="42"/>
      <c r="V663" s="42"/>
    </row>
    <row r="664" spans="1:22" ht="20.25" customHeight="1" thickBot="1" x14ac:dyDescent="0.3">
      <c r="A664" s="1" t="s">
        <v>212</v>
      </c>
      <c r="B664" s="1">
        <v>815</v>
      </c>
      <c r="C664" s="1" t="s">
        <v>174</v>
      </c>
      <c r="D664" s="1" t="s">
        <v>168</v>
      </c>
      <c r="E664" s="1" t="s">
        <v>228</v>
      </c>
      <c r="F664" s="1" t="s">
        <v>4</v>
      </c>
      <c r="G664" s="1"/>
      <c r="H664" s="3" t="s">
        <v>227</v>
      </c>
      <c r="I664" s="1" t="s">
        <v>171</v>
      </c>
      <c r="J664" s="1" t="s">
        <v>10</v>
      </c>
      <c r="K664" s="1"/>
      <c r="L664" s="1">
        <v>0</v>
      </c>
      <c r="M664" s="1" t="s">
        <v>226</v>
      </c>
      <c r="N664" s="1" t="s">
        <v>168</v>
      </c>
      <c r="O664" s="1" t="s">
        <v>37</v>
      </c>
      <c r="P664" s="1" t="s">
        <v>24</v>
      </c>
      <c r="Q664" s="1" t="s">
        <v>225</v>
      </c>
      <c r="R664" s="1" t="s">
        <v>37</v>
      </c>
      <c r="S664" s="1" t="s">
        <v>221</v>
      </c>
      <c r="T664" s="2">
        <v>0</v>
      </c>
      <c r="U664" s="1">
        <v>3</v>
      </c>
      <c r="V664" s="1"/>
    </row>
    <row r="665" spans="1:22" ht="20.25" customHeight="1" thickBot="1" x14ac:dyDescent="0.3">
      <c r="A665" s="1" t="s">
        <v>212</v>
      </c>
      <c r="B665" s="1">
        <v>816</v>
      </c>
      <c r="C665" s="1" t="s">
        <v>174</v>
      </c>
      <c r="D665" s="1" t="s">
        <v>168</v>
      </c>
      <c r="E665" s="1" t="s">
        <v>31</v>
      </c>
      <c r="F665" s="1" t="s">
        <v>4</v>
      </c>
      <c r="G665" s="1"/>
      <c r="H665" s="3" t="s">
        <v>224</v>
      </c>
      <c r="I665" s="1" t="s">
        <v>171</v>
      </c>
      <c r="J665" s="1" t="s">
        <v>10</v>
      </c>
      <c r="K665" s="1"/>
      <c r="L665" s="1">
        <v>0</v>
      </c>
      <c r="M665" s="1" t="s">
        <v>223</v>
      </c>
      <c r="N665" s="1" t="s">
        <v>168</v>
      </c>
      <c r="O665" s="1" t="s">
        <v>37</v>
      </c>
      <c r="P665" s="1" t="s">
        <v>24</v>
      </c>
      <c r="Q665" s="1" t="s">
        <v>222</v>
      </c>
      <c r="R665" s="1" t="s">
        <v>37</v>
      </c>
      <c r="S665" s="1" t="s">
        <v>221</v>
      </c>
      <c r="T665" s="2">
        <v>0</v>
      </c>
      <c r="U665" s="1">
        <v>3</v>
      </c>
      <c r="V665" s="1"/>
    </row>
    <row r="666" spans="1:22" ht="20.25" customHeight="1" thickBot="1" x14ac:dyDescent="0.3">
      <c r="A666" s="47" t="s">
        <v>212</v>
      </c>
      <c r="B666" s="47">
        <v>817</v>
      </c>
      <c r="C666" s="47" t="s">
        <v>127</v>
      </c>
      <c r="D666" s="47" t="s">
        <v>14</v>
      </c>
      <c r="E666" s="47" t="s">
        <v>31</v>
      </c>
      <c r="F666" s="47" t="s">
        <v>4</v>
      </c>
      <c r="G666" s="47"/>
      <c r="H666" s="48" t="s">
        <v>220</v>
      </c>
      <c r="I666" s="47" t="s">
        <v>11</v>
      </c>
      <c r="J666" s="47" t="s">
        <v>10</v>
      </c>
      <c r="K666" s="47"/>
      <c r="L666" s="47">
        <v>0</v>
      </c>
      <c r="M666" s="47" t="s">
        <v>220</v>
      </c>
      <c r="N666" s="47" t="s">
        <v>14</v>
      </c>
      <c r="O666" s="47" t="s">
        <v>0</v>
      </c>
      <c r="P666" s="47" t="s">
        <v>24</v>
      </c>
      <c r="Q666" s="1" t="s">
        <v>219</v>
      </c>
      <c r="R666" s="1" t="s">
        <v>37</v>
      </c>
      <c r="S666" s="47" t="s">
        <v>0</v>
      </c>
      <c r="T666" s="49">
        <v>0</v>
      </c>
      <c r="U666" s="47">
        <v>157</v>
      </c>
      <c r="V666" s="47"/>
    </row>
    <row r="667" spans="1:22" ht="20.25" customHeight="1" thickBot="1" x14ac:dyDescent="0.3">
      <c r="A667" s="42"/>
      <c r="B667" s="42"/>
      <c r="C667" s="42"/>
      <c r="D667" s="42"/>
      <c r="E667" s="42"/>
      <c r="F667" s="42"/>
      <c r="G667" s="42"/>
      <c r="H667" s="44"/>
      <c r="I667" s="42"/>
      <c r="J667" s="42"/>
      <c r="K667" s="42"/>
      <c r="L667" s="42"/>
      <c r="M667" s="42"/>
      <c r="N667" s="42"/>
      <c r="O667" s="42"/>
      <c r="P667" s="42"/>
      <c r="Q667" s="1" t="s">
        <v>218</v>
      </c>
      <c r="R667" s="1" t="s">
        <v>22</v>
      </c>
      <c r="S667" s="42"/>
      <c r="T667" s="46"/>
      <c r="U667" s="42"/>
      <c r="V667" s="42"/>
    </row>
    <row r="668" spans="1:22" ht="20.25" customHeight="1" thickBot="1" x14ac:dyDescent="0.3">
      <c r="A668" s="1" t="s">
        <v>212</v>
      </c>
      <c r="B668" s="1">
        <v>818</v>
      </c>
      <c r="C668" s="1" t="s">
        <v>174</v>
      </c>
      <c r="D668" s="1" t="s">
        <v>168</v>
      </c>
      <c r="E668" s="1" t="s">
        <v>31</v>
      </c>
      <c r="F668" s="1" t="s">
        <v>4</v>
      </c>
      <c r="G668" s="1"/>
      <c r="H668" s="3" t="s">
        <v>217</v>
      </c>
      <c r="I668" s="1" t="s">
        <v>171</v>
      </c>
      <c r="J668" s="1" t="s">
        <v>10</v>
      </c>
      <c r="K668" s="1"/>
      <c r="L668" s="1">
        <v>0</v>
      </c>
      <c r="M668" s="1" t="s">
        <v>217</v>
      </c>
      <c r="N668" s="1" t="s">
        <v>168</v>
      </c>
      <c r="O668" s="1" t="s">
        <v>37</v>
      </c>
      <c r="P668" s="1" t="s">
        <v>24</v>
      </c>
      <c r="Q668" s="1"/>
      <c r="R668" s="1"/>
      <c r="S668" s="1" t="s">
        <v>0</v>
      </c>
      <c r="T668" s="2">
        <v>0</v>
      </c>
      <c r="U668" s="1">
        <v>157</v>
      </c>
      <c r="V668" s="1"/>
    </row>
    <row r="669" spans="1:22" ht="20.25" customHeight="1" thickBot="1" x14ac:dyDescent="0.3">
      <c r="A669" s="47" t="s">
        <v>212</v>
      </c>
      <c r="B669" s="47">
        <v>819</v>
      </c>
      <c r="C669" s="47" t="s">
        <v>127</v>
      </c>
      <c r="D669" s="47" t="s">
        <v>14</v>
      </c>
      <c r="E669" s="47" t="s">
        <v>31</v>
      </c>
      <c r="F669" s="47" t="s">
        <v>4</v>
      </c>
      <c r="G669" s="47"/>
      <c r="H669" s="48" t="s">
        <v>216</v>
      </c>
      <c r="I669" s="47" t="s">
        <v>11</v>
      </c>
      <c r="J669" s="47" t="s">
        <v>10</v>
      </c>
      <c r="K669" s="47"/>
      <c r="L669" s="47">
        <v>0</v>
      </c>
      <c r="M669" s="47" t="s">
        <v>216</v>
      </c>
      <c r="N669" s="47" t="s">
        <v>14</v>
      </c>
      <c r="O669" s="47" t="s">
        <v>165</v>
      </c>
      <c r="P669" s="47" t="s">
        <v>24</v>
      </c>
      <c r="Q669" s="1" t="s">
        <v>215</v>
      </c>
      <c r="R669" s="1" t="s">
        <v>123</v>
      </c>
      <c r="S669" s="47" t="s">
        <v>165</v>
      </c>
      <c r="T669" s="49">
        <v>0</v>
      </c>
      <c r="U669" s="47">
        <v>65</v>
      </c>
      <c r="V669" s="47"/>
    </row>
    <row r="670" spans="1:22" ht="20.25" customHeight="1" thickBot="1" x14ac:dyDescent="0.3">
      <c r="A670" s="41"/>
      <c r="B670" s="41"/>
      <c r="C670" s="41"/>
      <c r="D670" s="41"/>
      <c r="E670" s="41"/>
      <c r="F670" s="41"/>
      <c r="G670" s="41"/>
      <c r="H670" s="43"/>
      <c r="I670" s="41"/>
      <c r="J670" s="41"/>
      <c r="K670" s="41"/>
      <c r="L670" s="41"/>
      <c r="M670" s="41"/>
      <c r="N670" s="41"/>
      <c r="O670" s="41"/>
      <c r="P670" s="41"/>
      <c r="Q670" s="1" t="s">
        <v>214</v>
      </c>
      <c r="R670" s="1" t="s">
        <v>37</v>
      </c>
      <c r="S670" s="41"/>
      <c r="T670" s="45"/>
      <c r="U670" s="41"/>
      <c r="V670" s="41"/>
    </row>
    <row r="671" spans="1:22" ht="20.25" customHeight="1" thickBot="1" x14ac:dyDescent="0.3">
      <c r="A671" s="42"/>
      <c r="B671" s="42"/>
      <c r="C671" s="42"/>
      <c r="D671" s="42"/>
      <c r="E671" s="42"/>
      <c r="F671" s="42"/>
      <c r="G671" s="42"/>
      <c r="H671" s="44"/>
      <c r="I671" s="42"/>
      <c r="J671" s="42"/>
      <c r="K671" s="42"/>
      <c r="L671" s="42"/>
      <c r="M671" s="42"/>
      <c r="N671" s="42"/>
      <c r="O671" s="42"/>
      <c r="P671" s="42"/>
      <c r="Q671" s="1" t="s">
        <v>213</v>
      </c>
      <c r="R671" s="1" t="s">
        <v>22</v>
      </c>
      <c r="S671" s="42"/>
      <c r="T671" s="46"/>
      <c r="U671" s="42"/>
      <c r="V671" s="42"/>
    </row>
    <row r="672" spans="1:22" ht="20.25" customHeight="1" thickBot="1" x14ac:dyDescent="0.3">
      <c r="A672" s="1" t="s">
        <v>212</v>
      </c>
      <c r="B672" s="1">
        <v>820</v>
      </c>
      <c r="C672" s="1" t="s">
        <v>174</v>
      </c>
      <c r="D672" s="1" t="s">
        <v>168</v>
      </c>
      <c r="E672" s="1" t="s">
        <v>31</v>
      </c>
      <c r="F672" s="1" t="s">
        <v>4</v>
      </c>
      <c r="G672" s="1"/>
      <c r="H672" s="3" t="s">
        <v>211</v>
      </c>
      <c r="I672" s="1" t="s">
        <v>171</v>
      </c>
      <c r="J672" s="1" t="s">
        <v>10</v>
      </c>
      <c r="K672" s="1"/>
      <c r="L672" s="1">
        <v>0</v>
      </c>
      <c r="M672" s="1" t="s">
        <v>211</v>
      </c>
      <c r="N672" s="1" t="s">
        <v>168</v>
      </c>
      <c r="O672" s="1" t="s">
        <v>37</v>
      </c>
      <c r="P672" s="1" t="s">
        <v>24</v>
      </c>
      <c r="Q672" s="1"/>
      <c r="R672" s="1"/>
      <c r="S672" s="1" t="s">
        <v>210</v>
      </c>
      <c r="T672" s="2">
        <v>0</v>
      </c>
      <c r="U672" s="1">
        <v>95</v>
      </c>
      <c r="V672" s="1"/>
    </row>
    <row r="673" spans="1:22" ht="20.25" customHeight="1" thickBot="1" x14ac:dyDescent="0.3">
      <c r="A673" s="1" t="s">
        <v>208</v>
      </c>
      <c r="B673" s="1">
        <v>821</v>
      </c>
      <c r="C673" s="1" t="s">
        <v>15</v>
      </c>
      <c r="D673" s="1" t="s">
        <v>6</v>
      </c>
      <c r="E673" s="1" t="s">
        <v>13</v>
      </c>
      <c r="F673" s="1" t="s">
        <v>4</v>
      </c>
      <c r="G673" s="1"/>
      <c r="H673" s="3" t="s">
        <v>209</v>
      </c>
      <c r="I673" s="1" t="s">
        <v>2</v>
      </c>
      <c r="J673" s="1" t="s">
        <v>10</v>
      </c>
      <c r="K673" s="1"/>
      <c r="L673" s="1">
        <v>0</v>
      </c>
      <c r="M673" s="1"/>
      <c r="N673" s="1"/>
      <c r="O673" s="1"/>
      <c r="P673" s="1"/>
      <c r="Q673" s="1"/>
      <c r="R673" s="1"/>
      <c r="S673" s="1" t="s">
        <v>17</v>
      </c>
      <c r="T673" s="2">
        <v>0</v>
      </c>
      <c r="U673" s="1">
        <v>126</v>
      </c>
      <c r="V673" s="1"/>
    </row>
    <row r="674" spans="1:22" ht="20.25" customHeight="1" thickBot="1" x14ac:dyDescent="0.3">
      <c r="A674" s="1" t="s">
        <v>208</v>
      </c>
      <c r="B674" s="1">
        <v>822</v>
      </c>
      <c r="C674" s="1" t="s">
        <v>15</v>
      </c>
      <c r="D674" s="1" t="s">
        <v>14</v>
      </c>
      <c r="E674" s="1" t="s">
        <v>63</v>
      </c>
      <c r="F674" s="1" t="s">
        <v>4</v>
      </c>
      <c r="G674" s="1"/>
      <c r="H674" s="3" t="s">
        <v>207</v>
      </c>
      <c r="I674" s="1" t="s">
        <v>11</v>
      </c>
      <c r="J674" s="1" t="s">
        <v>10</v>
      </c>
      <c r="K674" s="1"/>
      <c r="L674" s="1">
        <v>0</v>
      </c>
      <c r="M674" s="1"/>
      <c r="N674" s="1"/>
      <c r="O674" s="1"/>
      <c r="P674" s="1"/>
      <c r="Q674" s="1"/>
      <c r="R674" s="1"/>
      <c r="S674" s="1" t="s">
        <v>165</v>
      </c>
      <c r="T674" s="2">
        <v>0</v>
      </c>
      <c r="U674" s="1">
        <v>65</v>
      </c>
      <c r="V674" s="1"/>
    </row>
    <row r="675" spans="1:22" ht="20.25" customHeight="1" x14ac:dyDescent="0.25"/>
    <row r="676" spans="1:22" ht="20.25" customHeight="1" x14ac:dyDescent="0.25"/>
    <row r="677" spans="1:22" ht="20.25" customHeight="1" x14ac:dyDescent="0.25"/>
    <row r="678" spans="1:22" ht="20.25" customHeight="1" x14ac:dyDescent="0.25"/>
    <row r="679" spans="1:22" ht="20.25" customHeight="1" x14ac:dyDescent="0.25"/>
    <row r="680" spans="1:22" ht="20.25" customHeight="1" x14ac:dyDescent="0.25"/>
    <row r="681" spans="1:22" ht="20.25" customHeight="1" x14ac:dyDescent="0.25"/>
    <row r="682" spans="1:22" ht="20.25" customHeight="1" x14ac:dyDescent="0.25"/>
    <row r="683" spans="1:22" ht="20.25" customHeight="1" x14ac:dyDescent="0.25"/>
    <row r="684" spans="1:22" ht="20.25" customHeight="1" x14ac:dyDescent="0.25"/>
    <row r="685" spans="1:22" ht="20.25" customHeight="1" x14ac:dyDescent="0.25"/>
    <row r="686" spans="1:22" ht="20.25" customHeight="1" x14ac:dyDescent="0.25"/>
    <row r="687" spans="1:22" ht="20.25" customHeight="1" x14ac:dyDescent="0.25"/>
    <row r="688" spans="1:22"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sheetData>
  <autoFilter ref="A2:V674" xr:uid="{00000000-0009-0000-0000-000005000000}"/>
  <mergeCells count="1365">
    <mergeCell ref="M1:R1"/>
    <mergeCell ref="S1:S2"/>
    <mergeCell ref="T1:T2"/>
    <mergeCell ref="U1:U2"/>
    <mergeCell ref="V1:V2"/>
    <mergeCell ref="A3:A16"/>
    <mergeCell ref="B3:B16"/>
    <mergeCell ref="C3:C16"/>
    <mergeCell ref="D3:D16"/>
    <mergeCell ref="E3:E16"/>
    <mergeCell ref="G1:G2"/>
    <mergeCell ref="H1:H2"/>
    <mergeCell ref="I1:I2"/>
    <mergeCell ref="J1:J2"/>
    <mergeCell ref="K1:K2"/>
    <mergeCell ref="L1:L2"/>
    <mergeCell ref="A1:A2"/>
    <mergeCell ref="B1:B2"/>
    <mergeCell ref="C1:C2"/>
    <mergeCell ref="D1:D2"/>
    <mergeCell ref="E1:E2"/>
    <mergeCell ref="F1:F2"/>
    <mergeCell ref="T3:T16"/>
    <mergeCell ref="U3:U16"/>
    <mergeCell ref="V3:V16"/>
    <mergeCell ref="M7:M16"/>
    <mergeCell ref="N7:N16"/>
    <mergeCell ref="O7:O16"/>
    <mergeCell ref="P7:P16"/>
    <mergeCell ref="L3:L16"/>
    <mergeCell ref="M3:M6"/>
    <mergeCell ref="N3:N6"/>
    <mergeCell ref="O3:O6"/>
    <mergeCell ref="P3:P6"/>
    <mergeCell ref="S3:S16"/>
    <mergeCell ref="F3:F16"/>
    <mergeCell ref="G3:G16"/>
    <mergeCell ref="H3:H16"/>
    <mergeCell ref="I3:I16"/>
    <mergeCell ref="J3:J16"/>
    <mergeCell ref="K3:K16"/>
    <mergeCell ref="A39:A66"/>
    <mergeCell ref="B39:B66"/>
    <mergeCell ref="C39:C66"/>
    <mergeCell ref="D39:D66"/>
    <mergeCell ref="E39:E66"/>
    <mergeCell ref="F39:F66"/>
    <mergeCell ref="G39:G66"/>
    <mergeCell ref="H39:H66"/>
    <mergeCell ref="M17:M38"/>
    <mergeCell ref="N17:N38"/>
    <mergeCell ref="O17:O38"/>
    <mergeCell ref="P17:P38"/>
    <mergeCell ref="S17:S38"/>
    <mergeCell ref="T17:T38"/>
    <mergeCell ref="G17:G38"/>
    <mergeCell ref="H17:H38"/>
    <mergeCell ref="I17:I38"/>
    <mergeCell ref="J17:J38"/>
    <mergeCell ref="K17:K38"/>
    <mergeCell ref="L17:L38"/>
    <mergeCell ref="A17:A38"/>
    <mergeCell ref="B17:B38"/>
    <mergeCell ref="C17:C38"/>
    <mergeCell ref="D17:D38"/>
    <mergeCell ref="E17:E38"/>
    <mergeCell ref="F17:F38"/>
    <mergeCell ref="O39:O60"/>
    <mergeCell ref="P39:P60"/>
    <mergeCell ref="S39:S66"/>
    <mergeCell ref="T39:T66"/>
    <mergeCell ref="U39:U66"/>
    <mergeCell ref="V39:V66"/>
    <mergeCell ref="O61:O66"/>
    <mergeCell ref="P61:P66"/>
    <mergeCell ref="I39:I66"/>
    <mergeCell ref="J39:J66"/>
    <mergeCell ref="K39:K66"/>
    <mergeCell ref="L39:L66"/>
    <mergeCell ref="M39:M60"/>
    <mergeCell ref="N39:N60"/>
    <mergeCell ref="M61:M66"/>
    <mergeCell ref="N61:N66"/>
    <mergeCell ref="U17:U38"/>
    <mergeCell ref="V17:V38"/>
    <mergeCell ref="U67:U89"/>
    <mergeCell ref="V67:V89"/>
    <mergeCell ref="A90:A120"/>
    <mergeCell ref="B90:B120"/>
    <mergeCell ref="C90:C120"/>
    <mergeCell ref="D90:D120"/>
    <mergeCell ref="E90:E120"/>
    <mergeCell ref="F90:F120"/>
    <mergeCell ref="G90:G120"/>
    <mergeCell ref="H90:H120"/>
    <mergeCell ref="M67:M89"/>
    <mergeCell ref="N67:N89"/>
    <mergeCell ref="O67:O89"/>
    <mergeCell ref="P67:P89"/>
    <mergeCell ref="S67:S89"/>
    <mergeCell ref="T67:T89"/>
    <mergeCell ref="G67:G89"/>
    <mergeCell ref="H67:H89"/>
    <mergeCell ref="I67:I89"/>
    <mergeCell ref="J67:J89"/>
    <mergeCell ref="K67:K89"/>
    <mergeCell ref="L67:L89"/>
    <mergeCell ref="A67:A89"/>
    <mergeCell ref="B67:B89"/>
    <mergeCell ref="C67:C89"/>
    <mergeCell ref="D67:D89"/>
    <mergeCell ref="E67:E89"/>
    <mergeCell ref="F67:F89"/>
    <mergeCell ref="A121:A153"/>
    <mergeCell ref="B121:B153"/>
    <mergeCell ref="C121:C153"/>
    <mergeCell ref="D121:D153"/>
    <mergeCell ref="E121:E153"/>
    <mergeCell ref="F121:F153"/>
    <mergeCell ref="O90:O105"/>
    <mergeCell ref="G121:G153"/>
    <mergeCell ref="H121:H153"/>
    <mergeCell ref="P90:P105"/>
    <mergeCell ref="S90:S120"/>
    <mergeCell ref="T90:T120"/>
    <mergeCell ref="U90:U120"/>
    <mergeCell ref="V90:V120"/>
    <mergeCell ref="O106:O120"/>
    <mergeCell ref="P106:P120"/>
    <mergeCell ref="I90:I120"/>
    <mergeCell ref="J90:J120"/>
    <mergeCell ref="K90:K120"/>
    <mergeCell ref="L90:L120"/>
    <mergeCell ref="M90:M105"/>
    <mergeCell ref="N90:N105"/>
    <mergeCell ref="M106:M120"/>
    <mergeCell ref="N106:N120"/>
    <mergeCell ref="U121:U153"/>
    <mergeCell ref="V121:V153"/>
    <mergeCell ref="M138:M153"/>
    <mergeCell ref="N138:N153"/>
    <mergeCell ref="O138:O153"/>
    <mergeCell ref="P138:P153"/>
    <mergeCell ref="M121:M137"/>
    <mergeCell ref="N121:N137"/>
    <mergeCell ref="O121:O137"/>
    <mergeCell ref="P121:P137"/>
    <mergeCell ref="S121:S153"/>
    <mergeCell ref="T121:T153"/>
    <mergeCell ref="I121:I153"/>
    <mergeCell ref="J121:J153"/>
    <mergeCell ref="K121:K153"/>
    <mergeCell ref="L121:L153"/>
    <mergeCell ref="A186:A225"/>
    <mergeCell ref="B186:B225"/>
    <mergeCell ref="C186:C225"/>
    <mergeCell ref="D186:D225"/>
    <mergeCell ref="E186:E225"/>
    <mergeCell ref="F186:F225"/>
    <mergeCell ref="U154:U185"/>
    <mergeCell ref="V154:V185"/>
    <mergeCell ref="M171:M185"/>
    <mergeCell ref="N171:N185"/>
    <mergeCell ref="O171:O185"/>
    <mergeCell ref="P171:P185"/>
    <mergeCell ref="M154:M170"/>
    <mergeCell ref="N154:N170"/>
    <mergeCell ref="O154:O170"/>
    <mergeCell ref="P154:P170"/>
    <mergeCell ref="S154:S185"/>
    <mergeCell ref="T154:T185"/>
    <mergeCell ref="G154:G185"/>
    <mergeCell ref="H154:H185"/>
    <mergeCell ref="I154:I185"/>
    <mergeCell ref="J154:J185"/>
    <mergeCell ref="K154:K185"/>
    <mergeCell ref="L154:L185"/>
    <mergeCell ref="A154:A185"/>
    <mergeCell ref="B154:B185"/>
    <mergeCell ref="C154:C185"/>
    <mergeCell ref="D154:D185"/>
    <mergeCell ref="E154:E185"/>
    <mergeCell ref="F154:F185"/>
    <mergeCell ref="E226:E244"/>
    <mergeCell ref="F226:F244"/>
    <mergeCell ref="U186:U225"/>
    <mergeCell ref="V186:V225"/>
    <mergeCell ref="M205:M222"/>
    <mergeCell ref="N205:N222"/>
    <mergeCell ref="O205:O222"/>
    <mergeCell ref="P205:P222"/>
    <mergeCell ref="M223:M225"/>
    <mergeCell ref="N223:N225"/>
    <mergeCell ref="O223:O225"/>
    <mergeCell ref="P223:P225"/>
    <mergeCell ref="M186:M204"/>
    <mergeCell ref="N186:N204"/>
    <mergeCell ref="O186:O204"/>
    <mergeCell ref="P186:P204"/>
    <mergeCell ref="S186:S225"/>
    <mergeCell ref="T186:T225"/>
    <mergeCell ref="G186:G225"/>
    <mergeCell ref="H186:H225"/>
    <mergeCell ref="I186:I225"/>
    <mergeCell ref="J186:J225"/>
    <mergeCell ref="K186:K225"/>
    <mergeCell ref="L186:L225"/>
    <mergeCell ref="A245:A260"/>
    <mergeCell ref="B245:B260"/>
    <mergeCell ref="C245:C260"/>
    <mergeCell ref="D245:D260"/>
    <mergeCell ref="E245:E260"/>
    <mergeCell ref="F245:F260"/>
    <mergeCell ref="U226:U244"/>
    <mergeCell ref="V226:V244"/>
    <mergeCell ref="M232:M238"/>
    <mergeCell ref="N232:N238"/>
    <mergeCell ref="O232:O238"/>
    <mergeCell ref="P232:P238"/>
    <mergeCell ref="M239:M244"/>
    <mergeCell ref="N239:N244"/>
    <mergeCell ref="O239:O244"/>
    <mergeCell ref="P239:P244"/>
    <mergeCell ref="M226:M231"/>
    <mergeCell ref="N226:N231"/>
    <mergeCell ref="O226:O231"/>
    <mergeCell ref="P226:P231"/>
    <mergeCell ref="S226:S244"/>
    <mergeCell ref="T226:T244"/>
    <mergeCell ref="G226:G244"/>
    <mergeCell ref="H226:H244"/>
    <mergeCell ref="I226:I244"/>
    <mergeCell ref="J226:J244"/>
    <mergeCell ref="K226:K244"/>
    <mergeCell ref="L226:L244"/>
    <mergeCell ref="A226:A244"/>
    <mergeCell ref="B226:B244"/>
    <mergeCell ref="C226:C244"/>
    <mergeCell ref="D226:D244"/>
    <mergeCell ref="U274:U289"/>
    <mergeCell ref="V274:V289"/>
    <mergeCell ref="U245:U260"/>
    <mergeCell ref="V245:V260"/>
    <mergeCell ref="M259:M260"/>
    <mergeCell ref="N259:N260"/>
    <mergeCell ref="O259:O260"/>
    <mergeCell ref="P259:P260"/>
    <mergeCell ref="M245:M258"/>
    <mergeCell ref="N245:N258"/>
    <mergeCell ref="O245:O258"/>
    <mergeCell ref="P245:P258"/>
    <mergeCell ref="S245:S260"/>
    <mergeCell ref="T245:T260"/>
    <mergeCell ref="G245:G260"/>
    <mergeCell ref="H245:H260"/>
    <mergeCell ref="I245:I260"/>
    <mergeCell ref="J245:J260"/>
    <mergeCell ref="K245:K260"/>
    <mergeCell ref="L245:L260"/>
    <mergeCell ref="M282:M289"/>
    <mergeCell ref="N282:N289"/>
    <mergeCell ref="O282:O289"/>
    <mergeCell ref="P282:P289"/>
    <mergeCell ref="M274:M281"/>
    <mergeCell ref="N274:N281"/>
    <mergeCell ref="O274:O281"/>
    <mergeCell ref="P274:P281"/>
    <mergeCell ref="S274:S289"/>
    <mergeCell ref="T274:T289"/>
    <mergeCell ref="G274:G289"/>
    <mergeCell ref="H274:H289"/>
    <mergeCell ref="A261:A273"/>
    <mergeCell ref="B261:B273"/>
    <mergeCell ref="C261:C273"/>
    <mergeCell ref="D261:D273"/>
    <mergeCell ref="E261:E273"/>
    <mergeCell ref="F261:F273"/>
    <mergeCell ref="U261:U273"/>
    <mergeCell ref="V261:V273"/>
    <mergeCell ref="M268:M273"/>
    <mergeCell ref="N268:N273"/>
    <mergeCell ref="O268:O273"/>
    <mergeCell ref="P268:P273"/>
    <mergeCell ref="M261:M267"/>
    <mergeCell ref="N261:N267"/>
    <mergeCell ref="O261:O267"/>
    <mergeCell ref="P261:P267"/>
    <mergeCell ref="S261:S273"/>
    <mergeCell ref="T261:T273"/>
    <mergeCell ref="G261:G273"/>
    <mergeCell ref="H261:H273"/>
    <mergeCell ref="I261:I273"/>
    <mergeCell ref="J261:J273"/>
    <mergeCell ref="K261:K273"/>
    <mergeCell ref="L261:L273"/>
    <mergeCell ref="I274:I289"/>
    <mergeCell ref="J274:J289"/>
    <mergeCell ref="K274:K289"/>
    <mergeCell ref="L274:L289"/>
    <mergeCell ref="A300:A304"/>
    <mergeCell ref="B300:B304"/>
    <mergeCell ref="C300:C304"/>
    <mergeCell ref="D300:D304"/>
    <mergeCell ref="E300:E304"/>
    <mergeCell ref="F300:F304"/>
    <mergeCell ref="A290:A299"/>
    <mergeCell ref="B290:B299"/>
    <mergeCell ref="C290:C299"/>
    <mergeCell ref="D290:D299"/>
    <mergeCell ref="E290:E299"/>
    <mergeCell ref="F290:F299"/>
    <mergeCell ref="A274:A289"/>
    <mergeCell ref="B274:B289"/>
    <mergeCell ref="C274:C289"/>
    <mergeCell ref="D274:D289"/>
    <mergeCell ref="E274:E289"/>
    <mergeCell ref="F274:F289"/>
    <mergeCell ref="U290:U299"/>
    <mergeCell ref="V290:V299"/>
    <mergeCell ref="M295:M299"/>
    <mergeCell ref="N295:N299"/>
    <mergeCell ref="O295:O299"/>
    <mergeCell ref="P295:P299"/>
    <mergeCell ref="M290:M294"/>
    <mergeCell ref="N290:N294"/>
    <mergeCell ref="O290:O294"/>
    <mergeCell ref="P290:P294"/>
    <mergeCell ref="S290:S299"/>
    <mergeCell ref="T290:T299"/>
    <mergeCell ref="G290:G299"/>
    <mergeCell ref="H290:H299"/>
    <mergeCell ref="I290:I299"/>
    <mergeCell ref="J290:J299"/>
    <mergeCell ref="K290:K299"/>
    <mergeCell ref="L290:L299"/>
    <mergeCell ref="A305:A318"/>
    <mergeCell ref="B305:B318"/>
    <mergeCell ref="C305:C318"/>
    <mergeCell ref="D305:D318"/>
    <mergeCell ref="E305:E318"/>
    <mergeCell ref="F305:F318"/>
    <mergeCell ref="U319:U327"/>
    <mergeCell ref="V319:V327"/>
    <mergeCell ref="U300:U304"/>
    <mergeCell ref="V300:V304"/>
    <mergeCell ref="M302:M304"/>
    <mergeCell ref="N302:N304"/>
    <mergeCell ref="O302:O304"/>
    <mergeCell ref="P302:P304"/>
    <mergeCell ref="M300:M301"/>
    <mergeCell ref="N300:N301"/>
    <mergeCell ref="O300:O301"/>
    <mergeCell ref="P300:P301"/>
    <mergeCell ref="S300:S304"/>
    <mergeCell ref="T300:T304"/>
    <mergeCell ref="G300:G304"/>
    <mergeCell ref="H300:H304"/>
    <mergeCell ref="I300:I304"/>
    <mergeCell ref="J300:J304"/>
    <mergeCell ref="K300:K304"/>
    <mergeCell ref="L300:L304"/>
    <mergeCell ref="E319:E327"/>
    <mergeCell ref="F319:F327"/>
    <mergeCell ref="U305:U318"/>
    <mergeCell ref="V305:V318"/>
    <mergeCell ref="M307:M318"/>
    <mergeCell ref="N307:N318"/>
    <mergeCell ref="O307:O318"/>
    <mergeCell ref="P307:P318"/>
    <mergeCell ref="M305:M306"/>
    <mergeCell ref="N305:N306"/>
    <mergeCell ref="O305:O306"/>
    <mergeCell ref="P305:P306"/>
    <mergeCell ref="S305:S318"/>
    <mergeCell ref="T305:T318"/>
    <mergeCell ref="G305:G318"/>
    <mergeCell ref="H305:H318"/>
    <mergeCell ref="I305:I318"/>
    <mergeCell ref="J305:J318"/>
    <mergeCell ref="K305:K318"/>
    <mergeCell ref="L305:L318"/>
    <mergeCell ref="M325:M327"/>
    <mergeCell ref="N325:N327"/>
    <mergeCell ref="O325:O327"/>
    <mergeCell ref="P325:P327"/>
    <mergeCell ref="M319:M324"/>
    <mergeCell ref="N319:N324"/>
    <mergeCell ref="O319:O324"/>
    <mergeCell ref="P319:P324"/>
    <mergeCell ref="S319:S327"/>
    <mergeCell ref="T319:T327"/>
    <mergeCell ref="G319:G327"/>
    <mergeCell ref="H319:H327"/>
    <mergeCell ref="I319:I327"/>
    <mergeCell ref="J319:J327"/>
    <mergeCell ref="K319:K327"/>
    <mergeCell ref="L319:L327"/>
    <mergeCell ref="A336:A346"/>
    <mergeCell ref="B336:B346"/>
    <mergeCell ref="C336:C346"/>
    <mergeCell ref="D336:D346"/>
    <mergeCell ref="E336:E346"/>
    <mergeCell ref="F336:F346"/>
    <mergeCell ref="A328:A335"/>
    <mergeCell ref="B328:B335"/>
    <mergeCell ref="C328:C335"/>
    <mergeCell ref="D328:D335"/>
    <mergeCell ref="E328:E335"/>
    <mergeCell ref="F328:F335"/>
    <mergeCell ref="A319:A327"/>
    <mergeCell ref="B319:B327"/>
    <mergeCell ref="C319:C327"/>
    <mergeCell ref="D319:D327"/>
    <mergeCell ref="U328:U335"/>
    <mergeCell ref="V328:V335"/>
    <mergeCell ref="M330:M335"/>
    <mergeCell ref="N330:N335"/>
    <mergeCell ref="O330:O335"/>
    <mergeCell ref="P330:P335"/>
    <mergeCell ref="M328:M329"/>
    <mergeCell ref="N328:N329"/>
    <mergeCell ref="O328:O329"/>
    <mergeCell ref="P328:P329"/>
    <mergeCell ref="S328:S335"/>
    <mergeCell ref="T328:T335"/>
    <mergeCell ref="G328:G335"/>
    <mergeCell ref="H328:H335"/>
    <mergeCell ref="I328:I335"/>
    <mergeCell ref="J328:J335"/>
    <mergeCell ref="K328:K335"/>
    <mergeCell ref="L328:L335"/>
    <mergeCell ref="A347:A355"/>
    <mergeCell ref="B347:B355"/>
    <mergeCell ref="C347:C355"/>
    <mergeCell ref="D347:D355"/>
    <mergeCell ref="E347:E355"/>
    <mergeCell ref="F347:F355"/>
    <mergeCell ref="U356:U365"/>
    <mergeCell ref="V356:V365"/>
    <mergeCell ref="U336:U346"/>
    <mergeCell ref="V336:V346"/>
    <mergeCell ref="M341:M346"/>
    <mergeCell ref="N341:N346"/>
    <mergeCell ref="O341:O346"/>
    <mergeCell ref="P341:P346"/>
    <mergeCell ref="M336:M340"/>
    <mergeCell ref="N336:N340"/>
    <mergeCell ref="O336:O340"/>
    <mergeCell ref="P336:P340"/>
    <mergeCell ref="S336:S346"/>
    <mergeCell ref="T336:T346"/>
    <mergeCell ref="G336:G346"/>
    <mergeCell ref="H336:H346"/>
    <mergeCell ref="I336:I346"/>
    <mergeCell ref="J336:J346"/>
    <mergeCell ref="K336:K346"/>
    <mergeCell ref="L336:L346"/>
    <mergeCell ref="U347:U355"/>
    <mergeCell ref="V347:V355"/>
    <mergeCell ref="M353:M355"/>
    <mergeCell ref="N353:N355"/>
    <mergeCell ref="O353:O355"/>
    <mergeCell ref="P353:P355"/>
    <mergeCell ref="M347:M352"/>
    <mergeCell ref="N347:N352"/>
    <mergeCell ref="O347:O352"/>
    <mergeCell ref="P347:P352"/>
    <mergeCell ref="S347:S355"/>
    <mergeCell ref="T347:T355"/>
    <mergeCell ref="G347:G355"/>
    <mergeCell ref="H347:H355"/>
    <mergeCell ref="I347:I355"/>
    <mergeCell ref="J347:J355"/>
    <mergeCell ref="K347:K355"/>
    <mergeCell ref="L347:L355"/>
    <mergeCell ref="A366:A373"/>
    <mergeCell ref="B366:B373"/>
    <mergeCell ref="C366:C373"/>
    <mergeCell ref="D366:D373"/>
    <mergeCell ref="E366:E373"/>
    <mergeCell ref="F366:F373"/>
    <mergeCell ref="M359:M365"/>
    <mergeCell ref="N359:N365"/>
    <mergeCell ref="O359:O365"/>
    <mergeCell ref="P359:P365"/>
    <mergeCell ref="M356:M358"/>
    <mergeCell ref="N356:N358"/>
    <mergeCell ref="O356:O358"/>
    <mergeCell ref="P356:P358"/>
    <mergeCell ref="S356:S365"/>
    <mergeCell ref="T356:T365"/>
    <mergeCell ref="G356:G365"/>
    <mergeCell ref="H356:H365"/>
    <mergeCell ref="I356:I365"/>
    <mergeCell ref="J356:J365"/>
    <mergeCell ref="K356:K365"/>
    <mergeCell ref="L356:L365"/>
    <mergeCell ref="A356:A365"/>
    <mergeCell ref="B356:B365"/>
    <mergeCell ref="C356:C365"/>
    <mergeCell ref="D356:D365"/>
    <mergeCell ref="E356:E365"/>
    <mergeCell ref="F356:F365"/>
    <mergeCell ref="F374:F379"/>
    <mergeCell ref="U366:U373"/>
    <mergeCell ref="V366:V373"/>
    <mergeCell ref="M369:M373"/>
    <mergeCell ref="N369:N373"/>
    <mergeCell ref="O369:O373"/>
    <mergeCell ref="P369:P373"/>
    <mergeCell ref="M366:M368"/>
    <mergeCell ref="N366:N368"/>
    <mergeCell ref="O366:O368"/>
    <mergeCell ref="P366:P368"/>
    <mergeCell ref="S366:S373"/>
    <mergeCell ref="T366:T373"/>
    <mergeCell ref="G366:G373"/>
    <mergeCell ref="H366:H373"/>
    <mergeCell ref="I366:I373"/>
    <mergeCell ref="J366:J373"/>
    <mergeCell ref="K366:K373"/>
    <mergeCell ref="L366:L373"/>
    <mergeCell ref="K374:K379"/>
    <mergeCell ref="L374:L379"/>
    <mergeCell ref="V380:V384"/>
    <mergeCell ref="I380:I384"/>
    <mergeCell ref="J380:J384"/>
    <mergeCell ref="K380:K384"/>
    <mergeCell ref="L380:L384"/>
    <mergeCell ref="M380:M384"/>
    <mergeCell ref="N380:N384"/>
    <mergeCell ref="U374:U379"/>
    <mergeCell ref="V374:V379"/>
    <mergeCell ref="A380:A384"/>
    <mergeCell ref="B380:B384"/>
    <mergeCell ref="C380:C384"/>
    <mergeCell ref="D380:D384"/>
    <mergeCell ref="E380:E384"/>
    <mergeCell ref="F380:F384"/>
    <mergeCell ref="G380:G384"/>
    <mergeCell ref="H380:H384"/>
    <mergeCell ref="M374:M379"/>
    <mergeCell ref="N374:N379"/>
    <mergeCell ref="O374:O379"/>
    <mergeCell ref="P374:P379"/>
    <mergeCell ref="S374:S379"/>
    <mergeCell ref="T374:T379"/>
    <mergeCell ref="G374:G379"/>
    <mergeCell ref="H374:H379"/>
    <mergeCell ref="I374:I379"/>
    <mergeCell ref="J374:J379"/>
    <mergeCell ref="A374:A379"/>
    <mergeCell ref="B374:B379"/>
    <mergeCell ref="C374:C379"/>
    <mergeCell ref="D374:D379"/>
    <mergeCell ref="E374:E379"/>
    <mergeCell ref="G385:G389"/>
    <mergeCell ref="H385:H389"/>
    <mergeCell ref="I385:I389"/>
    <mergeCell ref="J385:J389"/>
    <mergeCell ref="K385:K389"/>
    <mergeCell ref="L385:L389"/>
    <mergeCell ref="A385:A389"/>
    <mergeCell ref="B385:B389"/>
    <mergeCell ref="C385:C389"/>
    <mergeCell ref="D385:D389"/>
    <mergeCell ref="E385:E389"/>
    <mergeCell ref="F385:F389"/>
    <mergeCell ref="O380:O384"/>
    <mergeCell ref="P380:P384"/>
    <mergeCell ref="S380:S384"/>
    <mergeCell ref="T380:T384"/>
    <mergeCell ref="U380:U384"/>
    <mergeCell ref="V390:V402"/>
    <mergeCell ref="O396:O399"/>
    <mergeCell ref="P396:P399"/>
    <mergeCell ref="O400:O402"/>
    <mergeCell ref="P400:P402"/>
    <mergeCell ref="I390:I402"/>
    <mergeCell ref="J390:J402"/>
    <mergeCell ref="K390:K402"/>
    <mergeCell ref="L390:L402"/>
    <mergeCell ref="M390:M395"/>
    <mergeCell ref="N390:N395"/>
    <mergeCell ref="M396:M399"/>
    <mergeCell ref="N396:N399"/>
    <mergeCell ref="M400:M402"/>
    <mergeCell ref="N400:N402"/>
    <mergeCell ref="U385:U389"/>
    <mergeCell ref="V385:V389"/>
    <mergeCell ref="M385:M389"/>
    <mergeCell ref="N385:N389"/>
    <mergeCell ref="O385:O389"/>
    <mergeCell ref="P385:P389"/>
    <mergeCell ref="S385:S389"/>
    <mergeCell ref="T385:T389"/>
    <mergeCell ref="A416:A432"/>
    <mergeCell ref="B416:B432"/>
    <mergeCell ref="C416:C432"/>
    <mergeCell ref="D416:D432"/>
    <mergeCell ref="E416:E432"/>
    <mergeCell ref="F416:F432"/>
    <mergeCell ref="A403:A415"/>
    <mergeCell ref="B403:B415"/>
    <mergeCell ref="C403:C415"/>
    <mergeCell ref="D403:D415"/>
    <mergeCell ref="E403:E415"/>
    <mergeCell ref="F403:F415"/>
    <mergeCell ref="O390:O395"/>
    <mergeCell ref="P390:P395"/>
    <mergeCell ref="S390:S402"/>
    <mergeCell ref="T390:T402"/>
    <mergeCell ref="U390:U402"/>
    <mergeCell ref="A390:A402"/>
    <mergeCell ref="B390:B402"/>
    <mergeCell ref="C390:C402"/>
    <mergeCell ref="D390:D402"/>
    <mergeCell ref="E390:E402"/>
    <mergeCell ref="F390:F402"/>
    <mergeCell ref="G390:G402"/>
    <mergeCell ref="H390:H402"/>
    <mergeCell ref="U403:U415"/>
    <mergeCell ref="U416:U432"/>
    <mergeCell ref="V403:V415"/>
    <mergeCell ref="M411:M415"/>
    <mergeCell ref="N411:N415"/>
    <mergeCell ref="O411:O415"/>
    <mergeCell ref="P411:P415"/>
    <mergeCell ref="M403:M410"/>
    <mergeCell ref="N403:N410"/>
    <mergeCell ref="O403:O410"/>
    <mergeCell ref="P403:P410"/>
    <mergeCell ref="S403:S415"/>
    <mergeCell ref="T403:T415"/>
    <mergeCell ref="G403:G415"/>
    <mergeCell ref="H403:H415"/>
    <mergeCell ref="I403:I415"/>
    <mergeCell ref="J403:J415"/>
    <mergeCell ref="K403:K415"/>
    <mergeCell ref="L403:L415"/>
    <mergeCell ref="V416:V432"/>
    <mergeCell ref="M418:M419"/>
    <mergeCell ref="N418:N419"/>
    <mergeCell ref="O418:O419"/>
    <mergeCell ref="P418:P419"/>
    <mergeCell ref="M420:M432"/>
    <mergeCell ref="N420:N432"/>
    <mergeCell ref="O420:O432"/>
    <mergeCell ref="P420:P432"/>
    <mergeCell ref="M416:M417"/>
    <mergeCell ref="N416:N417"/>
    <mergeCell ref="O416:O417"/>
    <mergeCell ref="P416:P417"/>
    <mergeCell ref="S416:S432"/>
    <mergeCell ref="T416:T432"/>
    <mergeCell ref="G416:G432"/>
    <mergeCell ref="H416:H432"/>
    <mergeCell ref="I416:I432"/>
    <mergeCell ref="J416:J432"/>
    <mergeCell ref="K416:K432"/>
    <mergeCell ref="L416:L432"/>
    <mergeCell ref="U433:U441"/>
    <mergeCell ref="V433:V441"/>
    <mergeCell ref="A442:A448"/>
    <mergeCell ref="B442:B448"/>
    <mergeCell ref="C442:C448"/>
    <mergeCell ref="D442:D448"/>
    <mergeCell ref="E442:E448"/>
    <mergeCell ref="F442:F448"/>
    <mergeCell ref="G442:G448"/>
    <mergeCell ref="H442:H448"/>
    <mergeCell ref="M433:M441"/>
    <mergeCell ref="N433:N441"/>
    <mergeCell ref="O433:O441"/>
    <mergeCell ref="P433:P441"/>
    <mergeCell ref="S433:S441"/>
    <mergeCell ref="T433:T441"/>
    <mergeCell ref="G433:G441"/>
    <mergeCell ref="H433:H441"/>
    <mergeCell ref="I433:I441"/>
    <mergeCell ref="J433:J441"/>
    <mergeCell ref="K433:K441"/>
    <mergeCell ref="L433:L441"/>
    <mergeCell ref="A433:A441"/>
    <mergeCell ref="B433:B441"/>
    <mergeCell ref="C433:C441"/>
    <mergeCell ref="D433:D441"/>
    <mergeCell ref="E433:E441"/>
    <mergeCell ref="F433:F441"/>
    <mergeCell ref="A449:A460"/>
    <mergeCell ref="B449:B460"/>
    <mergeCell ref="C449:C460"/>
    <mergeCell ref="D449:D460"/>
    <mergeCell ref="E449:E460"/>
    <mergeCell ref="F449:F460"/>
    <mergeCell ref="O442:O448"/>
    <mergeCell ref="P442:P448"/>
    <mergeCell ref="S442:S448"/>
    <mergeCell ref="T442:T448"/>
    <mergeCell ref="U442:U448"/>
    <mergeCell ref="V442:V448"/>
    <mergeCell ref="I442:I448"/>
    <mergeCell ref="J442:J448"/>
    <mergeCell ref="K442:K448"/>
    <mergeCell ref="L442:L448"/>
    <mergeCell ref="M442:M448"/>
    <mergeCell ref="N442:N448"/>
    <mergeCell ref="E461:E474"/>
    <mergeCell ref="F461:F474"/>
    <mergeCell ref="U449:U460"/>
    <mergeCell ref="V449:V460"/>
    <mergeCell ref="M456:M460"/>
    <mergeCell ref="N456:N460"/>
    <mergeCell ref="O456:O460"/>
    <mergeCell ref="P456:P460"/>
    <mergeCell ref="M449:M455"/>
    <mergeCell ref="N449:N455"/>
    <mergeCell ref="O449:O455"/>
    <mergeCell ref="P449:P455"/>
    <mergeCell ref="S449:S460"/>
    <mergeCell ref="T449:T460"/>
    <mergeCell ref="G449:G460"/>
    <mergeCell ref="H449:H460"/>
    <mergeCell ref="I449:I460"/>
    <mergeCell ref="J449:J460"/>
    <mergeCell ref="K449:K460"/>
    <mergeCell ref="L449:L460"/>
    <mergeCell ref="A475:A480"/>
    <mergeCell ref="B475:B480"/>
    <mergeCell ref="C475:C480"/>
    <mergeCell ref="D475:D480"/>
    <mergeCell ref="E475:E480"/>
    <mergeCell ref="F475:F480"/>
    <mergeCell ref="U461:U474"/>
    <mergeCell ref="V461:V474"/>
    <mergeCell ref="M465:M467"/>
    <mergeCell ref="N465:N467"/>
    <mergeCell ref="O465:O467"/>
    <mergeCell ref="P465:P467"/>
    <mergeCell ref="M468:M474"/>
    <mergeCell ref="N468:N474"/>
    <mergeCell ref="O468:O474"/>
    <mergeCell ref="P468:P474"/>
    <mergeCell ref="M461:M464"/>
    <mergeCell ref="N461:N464"/>
    <mergeCell ref="O461:O464"/>
    <mergeCell ref="P461:P464"/>
    <mergeCell ref="S461:S474"/>
    <mergeCell ref="T461:T474"/>
    <mergeCell ref="G461:G474"/>
    <mergeCell ref="H461:H474"/>
    <mergeCell ref="I461:I474"/>
    <mergeCell ref="J461:J474"/>
    <mergeCell ref="K461:K474"/>
    <mergeCell ref="L461:L474"/>
    <mergeCell ref="A461:A474"/>
    <mergeCell ref="B461:B474"/>
    <mergeCell ref="C461:C474"/>
    <mergeCell ref="D461:D474"/>
    <mergeCell ref="U475:U480"/>
    <mergeCell ref="V475:V480"/>
    <mergeCell ref="M478:M480"/>
    <mergeCell ref="N478:N480"/>
    <mergeCell ref="O478:O480"/>
    <mergeCell ref="P478:P480"/>
    <mergeCell ref="M475:M477"/>
    <mergeCell ref="N475:N477"/>
    <mergeCell ref="O475:O477"/>
    <mergeCell ref="P475:P477"/>
    <mergeCell ref="S475:S480"/>
    <mergeCell ref="T475:T480"/>
    <mergeCell ref="G475:G480"/>
    <mergeCell ref="H475:H480"/>
    <mergeCell ref="I475:I480"/>
    <mergeCell ref="J475:J480"/>
    <mergeCell ref="K475:K480"/>
    <mergeCell ref="L475:L480"/>
    <mergeCell ref="S481:S483"/>
    <mergeCell ref="T481:T483"/>
    <mergeCell ref="U481:U483"/>
    <mergeCell ref="V481:V483"/>
    <mergeCell ref="A484:A485"/>
    <mergeCell ref="B484:B485"/>
    <mergeCell ref="C484:C485"/>
    <mergeCell ref="D484:D485"/>
    <mergeCell ref="E484:E485"/>
    <mergeCell ref="F484:F485"/>
    <mergeCell ref="G481:G483"/>
    <mergeCell ref="H481:H483"/>
    <mergeCell ref="I481:I483"/>
    <mergeCell ref="J481:J483"/>
    <mergeCell ref="K481:K483"/>
    <mergeCell ref="L481:L483"/>
    <mergeCell ref="A481:A483"/>
    <mergeCell ref="B481:B483"/>
    <mergeCell ref="C481:C483"/>
    <mergeCell ref="D481:D483"/>
    <mergeCell ref="E481:E483"/>
    <mergeCell ref="F481:F483"/>
    <mergeCell ref="S486:S488"/>
    <mergeCell ref="T486:T488"/>
    <mergeCell ref="U486:U488"/>
    <mergeCell ref="V486:V488"/>
    <mergeCell ref="A489:A499"/>
    <mergeCell ref="B489:B499"/>
    <mergeCell ref="C489:C499"/>
    <mergeCell ref="D489:D499"/>
    <mergeCell ref="E489:E499"/>
    <mergeCell ref="F489:F499"/>
    <mergeCell ref="G486:G488"/>
    <mergeCell ref="H486:H488"/>
    <mergeCell ref="I486:I488"/>
    <mergeCell ref="J486:J488"/>
    <mergeCell ref="K486:K488"/>
    <mergeCell ref="L486:L488"/>
    <mergeCell ref="S484:S485"/>
    <mergeCell ref="T484:T485"/>
    <mergeCell ref="U484:U485"/>
    <mergeCell ref="V484:V485"/>
    <mergeCell ref="A486:A488"/>
    <mergeCell ref="B486:B488"/>
    <mergeCell ref="C486:C488"/>
    <mergeCell ref="D486:D488"/>
    <mergeCell ref="E486:E488"/>
    <mergeCell ref="F486:F488"/>
    <mergeCell ref="G484:G485"/>
    <mergeCell ref="H484:H485"/>
    <mergeCell ref="I484:I485"/>
    <mergeCell ref="J484:J485"/>
    <mergeCell ref="K484:K485"/>
    <mergeCell ref="L484:L485"/>
    <mergeCell ref="J500:J507"/>
    <mergeCell ref="K500:K507"/>
    <mergeCell ref="L500:L507"/>
    <mergeCell ref="A500:A507"/>
    <mergeCell ref="B500:B507"/>
    <mergeCell ref="C500:C507"/>
    <mergeCell ref="D500:D507"/>
    <mergeCell ref="E500:E507"/>
    <mergeCell ref="F500:F507"/>
    <mergeCell ref="U489:U499"/>
    <mergeCell ref="V489:V499"/>
    <mergeCell ref="M497:M499"/>
    <mergeCell ref="N497:N499"/>
    <mergeCell ref="O497:O499"/>
    <mergeCell ref="P497:P499"/>
    <mergeCell ref="M489:M496"/>
    <mergeCell ref="N489:N496"/>
    <mergeCell ref="O489:O496"/>
    <mergeCell ref="P489:P496"/>
    <mergeCell ref="S489:S499"/>
    <mergeCell ref="T489:T499"/>
    <mergeCell ref="G489:G499"/>
    <mergeCell ref="H489:H499"/>
    <mergeCell ref="I489:I499"/>
    <mergeCell ref="J489:J499"/>
    <mergeCell ref="K489:K499"/>
    <mergeCell ref="L489:L499"/>
    <mergeCell ref="T508:T512"/>
    <mergeCell ref="U508:U512"/>
    <mergeCell ref="V508:V512"/>
    <mergeCell ref="O511:O512"/>
    <mergeCell ref="P511:P512"/>
    <mergeCell ref="I508:I512"/>
    <mergeCell ref="J508:J512"/>
    <mergeCell ref="K508:K512"/>
    <mergeCell ref="L508:L512"/>
    <mergeCell ref="M508:M510"/>
    <mergeCell ref="N508:N510"/>
    <mergeCell ref="M511:M512"/>
    <mergeCell ref="N511:N512"/>
    <mergeCell ref="U500:U507"/>
    <mergeCell ref="V500:V507"/>
    <mergeCell ref="A508:A512"/>
    <mergeCell ref="B508:B512"/>
    <mergeCell ref="C508:C512"/>
    <mergeCell ref="D508:D512"/>
    <mergeCell ref="E508:E512"/>
    <mergeCell ref="F508:F512"/>
    <mergeCell ref="G508:G512"/>
    <mergeCell ref="H508:H512"/>
    <mergeCell ref="M500:M507"/>
    <mergeCell ref="N500:N507"/>
    <mergeCell ref="O500:O507"/>
    <mergeCell ref="P500:P507"/>
    <mergeCell ref="S500:S507"/>
    <mergeCell ref="T500:T507"/>
    <mergeCell ref="G500:G507"/>
    <mergeCell ref="H500:H507"/>
    <mergeCell ref="I500:I507"/>
    <mergeCell ref="O519:O520"/>
    <mergeCell ref="P519:P520"/>
    <mergeCell ref="G513:G522"/>
    <mergeCell ref="H513:H522"/>
    <mergeCell ref="I513:I522"/>
    <mergeCell ref="J513:J522"/>
    <mergeCell ref="K513:K522"/>
    <mergeCell ref="L513:L522"/>
    <mergeCell ref="A513:A522"/>
    <mergeCell ref="B513:B522"/>
    <mergeCell ref="C513:C522"/>
    <mergeCell ref="D513:D522"/>
    <mergeCell ref="E513:E522"/>
    <mergeCell ref="F513:F522"/>
    <mergeCell ref="O508:O510"/>
    <mergeCell ref="P508:P510"/>
    <mergeCell ref="S508:S512"/>
    <mergeCell ref="I523:I532"/>
    <mergeCell ref="J523:J532"/>
    <mergeCell ref="K523:K532"/>
    <mergeCell ref="L523:L532"/>
    <mergeCell ref="M521:M522"/>
    <mergeCell ref="N521:N522"/>
    <mergeCell ref="O521:O522"/>
    <mergeCell ref="P521:P522"/>
    <mergeCell ref="A523:A532"/>
    <mergeCell ref="B523:B532"/>
    <mergeCell ref="C523:C532"/>
    <mergeCell ref="D523:D532"/>
    <mergeCell ref="E523:E532"/>
    <mergeCell ref="F523:F532"/>
    <mergeCell ref="U513:U522"/>
    <mergeCell ref="V513:V522"/>
    <mergeCell ref="M515:M516"/>
    <mergeCell ref="N515:N516"/>
    <mergeCell ref="O515:O516"/>
    <mergeCell ref="P515:P516"/>
    <mergeCell ref="M517:M518"/>
    <mergeCell ref="N517:N518"/>
    <mergeCell ref="O517:O518"/>
    <mergeCell ref="P517:P518"/>
    <mergeCell ref="M513:M514"/>
    <mergeCell ref="N513:N514"/>
    <mergeCell ref="O513:O514"/>
    <mergeCell ref="P513:P514"/>
    <mergeCell ref="S513:S522"/>
    <mergeCell ref="T513:T522"/>
    <mergeCell ref="M519:M520"/>
    <mergeCell ref="N519:N520"/>
    <mergeCell ref="M531:M532"/>
    <mergeCell ref="N531:N532"/>
    <mergeCell ref="O531:O532"/>
    <mergeCell ref="P531:P532"/>
    <mergeCell ref="A533:A548"/>
    <mergeCell ref="B533:B548"/>
    <mergeCell ref="C533:C548"/>
    <mergeCell ref="D533:D548"/>
    <mergeCell ref="E533:E548"/>
    <mergeCell ref="F533:F548"/>
    <mergeCell ref="U523:U532"/>
    <mergeCell ref="V523:V532"/>
    <mergeCell ref="M525:M526"/>
    <mergeCell ref="N525:N526"/>
    <mergeCell ref="O525:O526"/>
    <mergeCell ref="P525:P526"/>
    <mergeCell ref="M527:M528"/>
    <mergeCell ref="N527:N528"/>
    <mergeCell ref="O527:O528"/>
    <mergeCell ref="P527:P528"/>
    <mergeCell ref="M523:M524"/>
    <mergeCell ref="N523:N524"/>
    <mergeCell ref="O523:O524"/>
    <mergeCell ref="P523:P524"/>
    <mergeCell ref="S523:S532"/>
    <mergeCell ref="T523:T532"/>
    <mergeCell ref="M529:M530"/>
    <mergeCell ref="N529:N530"/>
    <mergeCell ref="O529:O530"/>
    <mergeCell ref="P529:P530"/>
    <mergeCell ref="G523:G532"/>
    <mergeCell ref="H523:H532"/>
    <mergeCell ref="U533:U548"/>
    <mergeCell ref="V533:V548"/>
    <mergeCell ref="M535:M536"/>
    <mergeCell ref="N535:N536"/>
    <mergeCell ref="O535:O536"/>
    <mergeCell ref="P535:P536"/>
    <mergeCell ref="M537:M538"/>
    <mergeCell ref="N537:N538"/>
    <mergeCell ref="O537:O538"/>
    <mergeCell ref="P537:P538"/>
    <mergeCell ref="M533:M534"/>
    <mergeCell ref="N533:N534"/>
    <mergeCell ref="O533:O534"/>
    <mergeCell ref="P533:P534"/>
    <mergeCell ref="S533:S548"/>
    <mergeCell ref="T533:T548"/>
    <mergeCell ref="M539:M541"/>
    <mergeCell ref="N539:N541"/>
    <mergeCell ref="O539:O541"/>
    <mergeCell ref="P539:P541"/>
    <mergeCell ref="M546:M548"/>
    <mergeCell ref="N546:N548"/>
    <mergeCell ref="O546:O548"/>
    <mergeCell ref="P546:P548"/>
    <mergeCell ref="A549:A565"/>
    <mergeCell ref="B549:B565"/>
    <mergeCell ref="C549:C565"/>
    <mergeCell ref="D549:D565"/>
    <mergeCell ref="E549:E565"/>
    <mergeCell ref="F549:F565"/>
    <mergeCell ref="M542:M543"/>
    <mergeCell ref="N542:N543"/>
    <mergeCell ref="O542:O543"/>
    <mergeCell ref="P542:P543"/>
    <mergeCell ref="M544:M545"/>
    <mergeCell ref="N544:N545"/>
    <mergeCell ref="O544:O545"/>
    <mergeCell ref="P544:P545"/>
    <mergeCell ref="G533:G548"/>
    <mergeCell ref="H533:H548"/>
    <mergeCell ref="I533:I548"/>
    <mergeCell ref="J533:J548"/>
    <mergeCell ref="K533:K548"/>
    <mergeCell ref="L533:L548"/>
    <mergeCell ref="U549:U565"/>
    <mergeCell ref="V549:V565"/>
    <mergeCell ref="M551:M553"/>
    <mergeCell ref="N551:N553"/>
    <mergeCell ref="O551:O553"/>
    <mergeCell ref="P551:P553"/>
    <mergeCell ref="M554:M555"/>
    <mergeCell ref="N554:N555"/>
    <mergeCell ref="O554:O555"/>
    <mergeCell ref="P554:P555"/>
    <mergeCell ref="M549:M550"/>
    <mergeCell ref="N549:N550"/>
    <mergeCell ref="O549:O550"/>
    <mergeCell ref="P549:P550"/>
    <mergeCell ref="S549:S565"/>
    <mergeCell ref="T549:T565"/>
    <mergeCell ref="M556:M557"/>
    <mergeCell ref="N556:N557"/>
    <mergeCell ref="O556:O557"/>
    <mergeCell ref="P556:P557"/>
    <mergeCell ref="E566:E589"/>
    <mergeCell ref="F566:F589"/>
    <mergeCell ref="M562:M563"/>
    <mergeCell ref="N562:N563"/>
    <mergeCell ref="O562:O563"/>
    <mergeCell ref="P562:P563"/>
    <mergeCell ref="M564:M565"/>
    <mergeCell ref="N564:N565"/>
    <mergeCell ref="O564:O565"/>
    <mergeCell ref="P564:P565"/>
    <mergeCell ref="M558:M559"/>
    <mergeCell ref="N558:N559"/>
    <mergeCell ref="O558:O559"/>
    <mergeCell ref="P558:P559"/>
    <mergeCell ref="M560:M561"/>
    <mergeCell ref="N560:N561"/>
    <mergeCell ref="O560:O561"/>
    <mergeCell ref="P560:P561"/>
    <mergeCell ref="G549:G565"/>
    <mergeCell ref="H549:H565"/>
    <mergeCell ref="I549:I565"/>
    <mergeCell ref="J549:J565"/>
    <mergeCell ref="K549:K565"/>
    <mergeCell ref="L549:L565"/>
    <mergeCell ref="N576:N577"/>
    <mergeCell ref="O576:O577"/>
    <mergeCell ref="P576:P577"/>
    <mergeCell ref="O568:O569"/>
    <mergeCell ref="P568:P569"/>
    <mergeCell ref="M570:M571"/>
    <mergeCell ref="N570:N571"/>
    <mergeCell ref="O570:O571"/>
    <mergeCell ref="P570:P571"/>
    <mergeCell ref="M566:M567"/>
    <mergeCell ref="N566:N567"/>
    <mergeCell ref="O566:O567"/>
    <mergeCell ref="P566:P567"/>
    <mergeCell ref="S566:S589"/>
    <mergeCell ref="T566:T589"/>
    <mergeCell ref="M572:M573"/>
    <mergeCell ref="N572:N573"/>
    <mergeCell ref="O572:O573"/>
    <mergeCell ref="P572:P573"/>
    <mergeCell ref="M578:M579"/>
    <mergeCell ref="N578:N579"/>
    <mergeCell ref="O578:O579"/>
    <mergeCell ref="P578:P579"/>
    <mergeCell ref="M580:M581"/>
    <mergeCell ref="N580:N581"/>
    <mergeCell ref="O580:O581"/>
    <mergeCell ref="P580:P581"/>
    <mergeCell ref="M574:M575"/>
    <mergeCell ref="N574:N575"/>
    <mergeCell ref="O574:O575"/>
    <mergeCell ref="P574:P575"/>
    <mergeCell ref="M576:M577"/>
    <mergeCell ref="A590:A609"/>
    <mergeCell ref="B590:B609"/>
    <mergeCell ref="C590:C609"/>
    <mergeCell ref="D590:D609"/>
    <mergeCell ref="E590:E609"/>
    <mergeCell ref="F590:F609"/>
    <mergeCell ref="M586:M587"/>
    <mergeCell ref="N586:N587"/>
    <mergeCell ref="O586:O587"/>
    <mergeCell ref="P586:P587"/>
    <mergeCell ref="M588:M589"/>
    <mergeCell ref="N588:N589"/>
    <mergeCell ref="O588:O589"/>
    <mergeCell ref="P588:P589"/>
    <mergeCell ref="M582:M583"/>
    <mergeCell ref="N582:N583"/>
    <mergeCell ref="O582:O583"/>
    <mergeCell ref="P582:P583"/>
    <mergeCell ref="M584:M585"/>
    <mergeCell ref="N584:N585"/>
    <mergeCell ref="O584:O585"/>
    <mergeCell ref="P584:P585"/>
    <mergeCell ref="G566:G589"/>
    <mergeCell ref="H566:H589"/>
    <mergeCell ref="I566:I589"/>
    <mergeCell ref="J566:J589"/>
    <mergeCell ref="K566:K589"/>
    <mergeCell ref="L566:L589"/>
    <mergeCell ref="A566:A589"/>
    <mergeCell ref="B566:B589"/>
    <mergeCell ref="C566:C589"/>
    <mergeCell ref="M568:M569"/>
    <mergeCell ref="D566:D589"/>
    <mergeCell ref="M598:M599"/>
    <mergeCell ref="N598:N599"/>
    <mergeCell ref="O598:O599"/>
    <mergeCell ref="P598:P599"/>
    <mergeCell ref="M600:M601"/>
    <mergeCell ref="N600:N601"/>
    <mergeCell ref="O600:O601"/>
    <mergeCell ref="P600:P601"/>
    <mergeCell ref="U590:U609"/>
    <mergeCell ref="V590:V609"/>
    <mergeCell ref="M592:M593"/>
    <mergeCell ref="N592:N593"/>
    <mergeCell ref="O592:O593"/>
    <mergeCell ref="P592:P593"/>
    <mergeCell ref="M594:M595"/>
    <mergeCell ref="N594:N595"/>
    <mergeCell ref="O594:O595"/>
    <mergeCell ref="P594:P595"/>
    <mergeCell ref="M590:M591"/>
    <mergeCell ref="N590:N591"/>
    <mergeCell ref="O590:O591"/>
    <mergeCell ref="P590:P591"/>
    <mergeCell ref="S590:S609"/>
    <mergeCell ref="T590:T609"/>
    <mergeCell ref="M596:M597"/>
    <mergeCell ref="N596:N597"/>
    <mergeCell ref="O596:O597"/>
    <mergeCell ref="P596:P597"/>
    <mergeCell ref="U566:U589"/>
    <mergeCell ref="V566:V589"/>
    <mergeCell ref="N568:N569"/>
    <mergeCell ref="E610:E619"/>
    <mergeCell ref="F610:F619"/>
    <mergeCell ref="M606:M607"/>
    <mergeCell ref="N606:N607"/>
    <mergeCell ref="O606:O607"/>
    <mergeCell ref="P606:P607"/>
    <mergeCell ref="M608:M609"/>
    <mergeCell ref="N608:N609"/>
    <mergeCell ref="O608:O609"/>
    <mergeCell ref="P608:P609"/>
    <mergeCell ref="M602:M603"/>
    <mergeCell ref="N602:N603"/>
    <mergeCell ref="O602:O603"/>
    <mergeCell ref="P602:P603"/>
    <mergeCell ref="M604:M605"/>
    <mergeCell ref="N604:N605"/>
    <mergeCell ref="O604:O605"/>
    <mergeCell ref="P604:P605"/>
    <mergeCell ref="G590:G609"/>
    <mergeCell ref="H590:H609"/>
    <mergeCell ref="I590:I609"/>
    <mergeCell ref="J590:J609"/>
    <mergeCell ref="K590:K609"/>
    <mergeCell ref="L590:L609"/>
    <mergeCell ref="A620:A635"/>
    <mergeCell ref="B620:B635"/>
    <mergeCell ref="C620:C635"/>
    <mergeCell ref="D620:D635"/>
    <mergeCell ref="E620:E635"/>
    <mergeCell ref="F620:F635"/>
    <mergeCell ref="O613:O614"/>
    <mergeCell ref="P613:P614"/>
    <mergeCell ref="M615:M616"/>
    <mergeCell ref="N615:N616"/>
    <mergeCell ref="O615:O616"/>
    <mergeCell ref="P615:P616"/>
    <mergeCell ref="S610:S619"/>
    <mergeCell ref="T610:T619"/>
    <mergeCell ref="U610:U619"/>
    <mergeCell ref="V610:V619"/>
    <mergeCell ref="M611:M612"/>
    <mergeCell ref="N611:N612"/>
    <mergeCell ref="O611:O612"/>
    <mergeCell ref="P611:P612"/>
    <mergeCell ref="M613:M614"/>
    <mergeCell ref="N613:N614"/>
    <mergeCell ref="G610:G619"/>
    <mergeCell ref="H610:H619"/>
    <mergeCell ref="I610:I619"/>
    <mergeCell ref="J610:J619"/>
    <mergeCell ref="K610:K619"/>
    <mergeCell ref="L610:L619"/>
    <mergeCell ref="A610:A619"/>
    <mergeCell ref="B610:B619"/>
    <mergeCell ref="C610:C619"/>
    <mergeCell ref="D610:D619"/>
    <mergeCell ref="U620:U635"/>
    <mergeCell ref="V620:V635"/>
    <mergeCell ref="M622:M624"/>
    <mergeCell ref="N622:N624"/>
    <mergeCell ref="O622:O624"/>
    <mergeCell ref="P622:P624"/>
    <mergeCell ref="M625:M626"/>
    <mergeCell ref="N625:N626"/>
    <mergeCell ref="O625:O626"/>
    <mergeCell ref="P625:P626"/>
    <mergeCell ref="M620:M621"/>
    <mergeCell ref="N620:N621"/>
    <mergeCell ref="O620:O621"/>
    <mergeCell ref="P620:P621"/>
    <mergeCell ref="S620:S635"/>
    <mergeCell ref="T620:T635"/>
    <mergeCell ref="G620:G635"/>
    <mergeCell ref="H620:H635"/>
    <mergeCell ref="I620:I635"/>
    <mergeCell ref="J620:J635"/>
    <mergeCell ref="K620:K635"/>
    <mergeCell ref="L620:L635"/>
    <mergeCell ref="A642:A648"/>
    <mergeCell ref="B642:B648"/>
    <mergeCell ref="C642:C648"/>
    <mergeCell ref="D642:D648"/>
    <mergeCell ref="E642:E648"/>
    <mergeCell ref="F642:F648"/>
    <mergeCell ref="G642:G648"/>
    <mergeCell ref="H642:H648"/>
    <mergeCell ref="M636:M641"/>
    <mergeCell ref="N636:N641"/>
    <mergeCell ref="O636:O641"/>
    <mergeCell ref="P636:P641"/>
    <mergeCell ref="S636:S641"/>
    <mergeCell ref="T636:T641"/>
    <mergeCell ref="G636:G641"/>
    <mergeCell ref="H636:H641"/>
    <mergeCell ref="I636:I641"/>
    <mergeCell ref="J636:J641"/>
    <mergeCell ref="K636:K641"/>
    <mergeCell ref="L636:L641"/>
    <mergeCell ref="A636:A641"/>
    <mergeCell ref="B636:B641"/>
    <mergeCell ref="C636:C641"/>
    <mergeCell ref="D636:D641"/>
    <mergeCell ref="E636:E641"/>
    <mergeCell ref="F636:F641"/>
    <mergeCell ref="O642:O644"/>
    <mergeCell ref="P642:P644"/>
    <mergeCell ref="S642:S648"/>
    <mergeCell ref="T642:T648"/>
    <mergeCell ref="U642:U648"/>
    <mergeCell ref="V642:V648"/>
    <mergeCell ref="O645:O648"/>
    <mergeCell ref="P645:P648"/>
    <mergeCell ref="I642:I648"/>
    <mergeCell ref="J642:J648"/>
    <mergeCell ref="K642:K648"/>
    <mergeCell ref="L642:L648"/>
    <mergeCell ref="M642:M644"/>
    <mergeCell ref="N642:N644"/>
    <mergeCell ref="M645:M648"/>
    <mergeCell ref="N645:N648"/>
    <mergeCell ref="U636:U641"/>
    <mergeCell ref="V636:V641"/>
    <mergeCell ref="V650:V658"/>
    <mergeCell ref="M651:M652"/>
    <mergeCell ref="N651:N652"/>
    <mergeCell ref="O651:O652"/>
    <mergeCell ref="P651:P652"/>
    <mergeCell ref="M653:M654"/>
    <mergeCell ref="N653:N654"/>
    <mergeCell ref="O653:O654"/>
    <mergeCell ref="P653:P654"/>
    <mergeCell ref="M655:M658"/>
    <mergeCell ref="N655:N658"/>
    <mergeCell ref="O655:O658"/>
    <mergeCell ref="P655:P658"/>
    <mergeCell ref="S650:S658"/>
    <mergeCell ref="T650:T658"/>
    <mergeCell ref="U650:U658"/>
    <mergeCell ref="G650:G658"/>
    <mergeCell ref="H650:H658"/>
    <mergeCell ref="I650:I658"/>
    <mergeCell ref="J650:J658"/>
    <mergeCell ref="K650:K658"/>
    <mergeCell ref="L650:L658"/>
    <mergeCell ref="A650:A658"/>
    <mergeCell ref="B650:B658"/>
    <mergeCell ref="C650:C658"/>
    <mergeCell ref="D650:D658"/>
    <mergeCell ref="E650:E658"/>
    <mergeCell ref="F650:F658"/>
    <mergeCell ref="K661:K663"/>
    <mergeCell ref="L661:L663"/>
    <mergeCell ref="A661:A663"/>
    <mergeCell ref="B661:B663"/>
    <mergeCell ref="C661:C663"/>
    <mergeCell ref="D661:D663"/>
    <mergeCell ref="E661:E663"/>
    <mergeCell ref="F661:F663"/>
    <mergeCell ref="O666:O667"/>
    <mergeCell ref="P666:P667"/>
    <mergeCell ref="S666:S667"/>
    <mergeCell ref="T666:T667"/>
    <mergeCell ref="U666:U667"/>
    <mergeCell ref="V666:V667"/>
    <mergeCell ref="I666:I667"/>
    <mergeCell ref="J666:J667"/>
    <mergeCell ref="K666:K667"/>
    <mergeCell ref="L666:L667"/>
    <mergeCell ref="M666:M667"/>
    <mergeCell ref="N666:N667"/>
    <mergeCell ref="U661:U663"/>
    <mergeCell ref="V661:V663"/>
    <mergeCell ref="A666:A667"/>
    <mergeCell ref="B666:B667"/>
    <mergeCell ref="C666:C667"/>
    <mergeCell ref="D666:D667"/>
    <mergeCell ref="E666:E667"/>
    <mergeCell ref="F666:F667"/>
    <mergeCell ref="G666:G667"/>
    <mergeCell ref="H666:H667"/>
    <mergeCell ref="M661:M662"/>
    <mergeCell ref="N661:N662"/>
    <mergeCell ref="O661:O662"/>
    <mergeCell ref="P661:P662"/>
    <mergeCell ref="S661:S663"/>
    <mergeCell ref="T661:T663"/>
    <mergeCell ref="G661:G663"/>
    <mergeCell ref="H661:H663"/>
    <mergeCell ref="I661:I663"/>
    <mergeCell ref="J661:J663"/>
    <mergeCell ref="U669:U671"/>
    <mergeCell ref="V669:V671"/>
    <mergeCell ref="M669:M671"/>
    <mergeCell ref="N669:N671"/>
    <mergeCell ref="O669:O671"/>
    <mergeCell ref="P669:P671"/>
    <mergeCell ref="S669:S671"/>
    <mergeCell ref="T669:T671"/>
    <mergeCell ref="G669:G671"/>
    <mergeCell ref="H669:H671"/>
    <mergeCell ref="I669:I671"/>
    <mergeCell ref="J669:J671"/>
    <mergeCell ref="K669:K671"/>
    <mergeCell ref="L669:L671"/>
    <mergeCell ref="A669:A671"/>
    <mergeCell ref="B669:B671"/>
    <mergeCell ref="C669:C671"/>
    <mergeCell ref="D669:D671"/>
    <mergeCell ref="E669:E671"/>
    <mergeCell ref="F669:F671"/>
  </mergeCells>
  <hyperlinks>
    <hyperlink ref="H3" r:id="rId1" tooltip="Descripcion" display="http://172.22.1.31:8080/Isolucionsda/Mejoramiento/frmAccion.aspx?IdAccion=ODM3&amp;Consecutivo=NTAy" xr:uid="{00000000-0004-0000-0500-000000000000}"/>
    <hyperlink ref="H17" r:id="rId2" tooltip="Descripcion" display="http://172.22.1.31:8080/Isolucionsda/Mejoramiento/frmAccion.aspx?IdAccion=ODUw&amp;Consecutivo=NTE1" xr:uid="{00000000-0004-0000-0500-000001000000}"/>
    <hyperlink ref="H39" r:id="rId3" tooltip="Descripcion" display="http://172.22.1.31:8080/Isolucionsda/Mejoramiento/frmAccion.aspx?IdAccion=ODUx&amp;Consecutivo=NTE2" xr:uid="{00000000-0004-0000-0500-000002000000}"/>
    <hyperlink ref="H67" r:id="rId4" tooltip="Descripcion" display="http://172.22.1.31:8080/Isolucionsda/Mejoramiento/frmAccion.aspx?IdAccion=ODUy&amp;Consecutivo=NTE3" xr:uid="{00000000-0004-0000-0500-000003000000}"/>
    <hyperlink ref="H90" r:id="rId5" tooltip="Descripcion" display="http://172.22.1.31:8080/Isolucionsda/Mejoramiento/frmAccion.aspx?IdAccion=ODkw&amp;Consecutivo=NTU1" xr:uid="{00000000-0004-0000-0500-000004000000}"/>
    <hyperlink ref="H121" r:id="rId6" tooltip="Descripcion" display="http://172.22.1.31:8080/Isolucionsda/Mejoramiento/frmAccion.aspx?IdAccion=ODky&amp;Consecutivo=NTU3" xr:uid="{00000000-0004-0000-0500-000005000000}"/>
    <hyperlink ref="H154" r:id="rId7" tooltip="Descripcion" display="http://172.22.1.31:8080/Isolucionsda/Mejoramiento/frmAccion.aspx?IdAccion=ODkz&amp;Consecutivo=NTU4" xr:uid="{00000000-0004-0000-0500-000006000000}"/>
    <hyperlink ref="H186" r:id="rId8" tooltip="Descripcion" display="http://172.22.1.31:8080/Isolucionsda/Mejoramiento/frmAccion.aspx?IdAccion=ODk1&amp;Consecutivo=NTYw" xr:uid="{00000000-0004-0000-0500-000007000000}"/>
    <hyperlink ref="H226" r:id="rId9" tooltip="Descripcion" display="http://172.22.1.31:8080/Isolucionsda/Mejoramiento/frmAccion.aspx?IdAccion=ODk2&amp;Consecutivo=NTYx" xr:uid="{00000000-0004-0000-0500-000008000000}"/>
    <hyperlink ref="H245" r:id="rId10" tooltip="Descripcion" display="http://172.22.1.31:8080/Isolucionsda/Mejoramiento/frmAccion.aspx?IdAccion=OTE5&amp;Consecutivo=NTg0" xr:uid="{00000000-0004-0000-0500-000009000000}"/>
    <hyperlink ref="H261" r:id="rId11" tooltip="Descripcion" display="http://172.22.1.31:8080/Isolucionsda/Mejoramiento/frmAccion.aspx?IdAccion=OTY2&amp;Consecutivo=NjMx" xr:uid="{00000000-0004-0000-0500-00000A000000}"/>
    <hyperlink ref="H274" r:id="rId12" tooltip="Descripcion" display="http://172.22.1.31:8080/Isolucionsda/Mejoramiento/frmAccion.aspx?IdAccion=OTc0&amp;Consecutivo=NjM5" xr:uid="{00000000-0004-0000-0500-00000B000000}"/>
    <hyperlink ref="H290" r:id="rId13" tooltip="Descripcion" display="http://172.22.1.31:8080/Isolucionsda/Mejoramiento/frmAccion.aspx?IdAccion=OTg0&amp;Consecutivo=NjQ5" xr:uid="{00000000-0004-0000-0500-00000C000000}"/>
    <hyperlink ref="H300" r:id="rId14" tooltip="Descripcion" display="http://172.22.1.31:8080/Isolucionsda/Mejoramiento/frmAccion.aspx?IdAccion=OTg4&amp;Consecutivo=NjUz" xr:uid="{00000000-0004-0000-0500-00000D000000}"/>
    <hyperlink ref="H305" r:id="rId15" tooltip="Descripcion" display="http://172.22.1.31:8080/Isolucionsda/Mejoramiento/frmAccion.aspx?IdAccion=OTg5&amp;Consecutivo=NjU0" xr:uid="{00000000-0004-0000-0500-00000E000000}"/>
    <hyperlink ref="H319" r:id="rId16" tooltip="Descripcion" display="http://172.22.1.31:8080/Isolucionsda/Mejoramiento/frmAccion.aspx?IdAccion=OTkw&amp;Consecutivo=NjU1" xr:uid="{00000000-0004-0000-0500-00000F000000}"/>
    <hyperlink ref="H328" r:id="rId17" tooltip="Descripcion" display="http://172.22.1.31:8080/Isolucionsda/Mejoramiento/frmAccion.aspx?IdAccion=MTAwOA==&amp;Consecutivo=Njcz" xr:uid="{00000000-0004-0000-0500-000010000000}"/>
    <hyperlink ref="H336" r:id="rId18" tooltip="Descripcion" display="http://172.22.1.31:8080/Isolucionsda/Mejoramiento/frmAccion.aspx?IdAccion=MTAxNQ==&amp;Consecutivo=Njgw" xr:uid="{00000000-0004-0000-0500-000011000000}"/>
    <hyperlink ref="H347" r:id="rId19" tooltip="Descripcion" display="http://172.22.1.31:8080/Isolucionsda/Mejoramiento/frmAccion.aspx?IdAccion=MTAxNw==&amp;Consecutivo=Njgy" xr:uid="{00000000-0004-0000-0500-000012000000}"/>
    <hyperlink ref="H356" r:id="rId20" tooltip="Descripcion" display="http://172.22.1.31:8080/Isolucionsda/Mejoramiento/frmAccion.aspx?IdAccion=MTAyMw==&amp;Consecutivo=Njg4" xr:uid="{00000000-0004-0000-0500-000013000000}"/>
    <hyperlink ref="H366" r:id="rId21" tooltip="Descripcion" display="http://172.22.1.31:8080/Isolucionsda/Mejoramiento/frmAccion.aspx?IdAccion=MTAyNw==&amp;Consecutivo=Njky" xr:uid="{00000000-0004-0000-0500-000014000000}"/>
    <hyperlink ref="H374" r:id="rId22" tooltip="Descripcion" display="http://172.22.1.31:8080/Isolucionsda/Mejoramiento/frmAccion.aspx?IdAccion=MTAzMA==&amp;Consecutivo=Njk1" xr:uid="{00000000-0004-0000-0500-000015000000}"/>
    <hyperlink ref="H380" r:id="rId23" tooltip="Descripcion" display="http://172.22.1.31:8080/Isolucionsda/Mejoramiento/frmAccion.aspx?IdAccion=MTAzMQ==&amp;Consecutivo=Njk2" xr:uid="{00000000-0004-0000-0500-000016000000}"/>
    <hyperlink ref="H385" r:id="rId24" tooltip="Descripcion" display="http://172.22.1.31:8080/Isolucionsda/Mejoramiento/frmAccion.aspx?IdAccion=MTAzNw==&amp;Consecutivo=NzAy" xr:uid="{00000000-0004-0000-0500-000017000000}"/>
    <hyperlink ref="H390" r:id="rId25" tooltip="Descripcion" display="http://172.22.1.31:8080/Isolucionsda/Mejoramiento/frmAccion.aspx?IdAccion=MTA0NQ==&amp;Consecutivo=NzEw" xr:uid="{00000000-0004-0000-0500-000018000000}"/>
    <hyperlink ref="H403" r:id="rId26" tooltip="Descripcion" display="http://172.22.1.31:8080/Isolucionsda/Mejoramiento/frmAccion.aspx?IdAccion=MTI3Ng==&amp;Consecutivo=NzQ2" xr:uid="{00000000-0004-0000-0500-000019000000}"/>
    <hyperlink ref="H416" r:id="rId27" tooltip="Descripcion" display="http://172.22.1.31:8080/Isolucionsda/Mejoramiento/frmAccion.aspx?IdAccion=MTI3Nw==&amp;Consecutivo=NzQ3" xr:uid="{00000000-0004-0000-0500-00001A000000}"/>
    <hyperlink ref="H433" r:id="rId28" tooltip="Descripcion" display="http://172.22.1.31:8080/Isolucionsda/Mejoramiento/frmAccion.aspx?IdAccion=MTI3OA==&amp;Consecutivo=NzQ4" xr:uid="{00000000-0004-0000-0500-00001B000000}"/>
    <hyperlink ref="H442" r:id="rId29" tooltip="Descripcion" display="http://172.22.1.31:8080/Isolucionsda/Mejoramiento/frmAccion.aspx?IdAccion=MTI4OQ==&amp;Consecutivo=NzUz" xr:uid="{00000000-0004-0000-0500-00001C000000}"/>
    <hyperlink ref="H449" r:id="rId30" tooltip="Descripcion" display="http://172.22.1.31:8080/Isolucionsda/Mejoramiento/frmAccion.aspx?IdAccion=MTI5MA==&amp;Consecutivo=NzU0" xr:uid="{00000000-0004-0000-0500-00001D000000}"/>
    <hyperlink ref="H461" r:id="rId31" tooltip="Descripcion" display="http://172.22.1.31:8080/Isolucionsda/Mejoramiento/frmAccion.aspx?IdAccion=MTI5MQ==&amp;Consecutivo=NzU1" xr:uid="{00000000-0004-0000-0500-00001E000000}"/>
    <hyperlink ref="H475" r:id="rId32" tooltip="Descripcion" display="http://172.22.1.31:8080/Isolucionsda/Mejoramiento/frmAccion.aspx?IdAccion=MTI5OQ==&amp;Consecutivo=NzYz" xr:uid="{00000000-0004-0000-0500-00001F000000}"/>
    <hyperlink ref="H481" r:id="rId33" tooltip="Descripcion" display="http://172.22.1.31:8080/Isolucionsda/Mejoramiento/frmAccion.aspx?IdAccion=MTMwMQ==&amp;Consecutivo=NzY1" xr:uid="{00000000-0004-0000-0500-000020000000}"/>
    <hyperlink ref="H484" r:id="rId34" tooltip="Descripcion" display="http://172.22.1.31:8080/Isolucionsda/Mejoramiento/frmAccion.aspx?IdAccion=MTMwNA==&amp;Consecutivo=NzY4" xr:uid="{00000000-0004-0000-0500-000021000000}"/>
    <hyperlink ref="H486" r:id="rId35" tooltip="Descripcion" display="http://172.22.1.31:8080/Isolucionsda/Mejoramiento/frmAccion.aspx?IdAccion=MTMwNQ==&amp;Consecutivo=NzY5" xr:uid="{00000000-0004-0000-0500-000022000000}"/>
    <hyperlink ref="H489" r:id="rId36" tooltip="Descripcion" display="http://172.22.1.31:8080/Isolucionsda/Mejoramiento/frmAccion.aspx?IdAccion=MTMxNg==&amp;Consecutivo=Nzgw" xr:uid="{00000000-0004-0000-0500-000023000000}"/>
    <hyperlink ref="H500" r:id="rId37" tooltip="Descripcion" display="http://172.22.1.31:8080/Isolucionsda/Mejoramiento/frmAccion.aspx?IdAccion=MTMxNw==&amp;Consecutivo=Nzgx" xr:uid="{00000000-0004-0000-0500-000024000000}"/>
    <hyperlink ref="H508" r:id="rId38" tooltip="Descripcion" display="http://172.22.1.31:8080/Isolucionsda/Mejoramiento/frmAccion.aspx?IdAccion=MTMyNA==&amp;Consecutivo=Nzg4" xr:uid="{00000000-0004-0000-0500-000025000000}"/>
    <hyperlink ref="H513" r:id="rId39" tooltip="Descripcion" display="http://172.22.1.31:8080/Isolucionsda/Mejoramiento/frmAccion.aspx?IdAccion=MTMyNQ==&amp;Consecutivo=Nzg5" xr:uid="{00000000-0004-0000-0500-000026000000}"/>
    <hyperlink ref="H523" r:id="rId40" tooltip="Descripcion" display="http://172.22.1.31:8080/Isolucionsda/Mejoramiento/frmAccion.aspx?IdAccion=MTMyOQ==&amp;Consecutivo=Nzkz" xr:uid="{00000000-0004-0000-0500-000027000000}"/>
    <hyperlink ref="H533" r:id="rId41" tooltip="Descripcion" display="http://172.22.1.31:8080/Isolucionsda/Mejoramiento/frmAccion.aspx?IdAccion=MTMzMQ==&amp;Consecutivo=Nzk1" xr:uid="{00000000-0004-0000-0500-000028000000}"/>
    <hyperlink ref="H549" r:id="rId42" tooltip="Descripcion" display="http://172.22.1.31:8080/Isolucionsda/Mejoramiento/frmAccion.aspx?IdAccion=MTMzMg==&amp;Consecutivo=Nzk2" xr:uid="{00000000-0004-0000-0500-000029000000}"/>
    <hyperlink ref="H566" r:id="rId43" tooltip="Descripcion" display="http://172.22.1.31:8080/Isolucionsda/Mejoramiento/frmAccion.aspx?IdAccion=MTMzMw==&amp;Consecutivo=Nzk3" xr:uid="{00000000-0004-0000-0500-00002A000000}"/>
    <hyperlink ref="H590" r:id="rId44" tooltip="Descripcion" display="http://172.22.1.31:8080/Isolucionsda/Mejoramiento/frmAccion.aspx?IdAccion=MTMzNA==&amp;Consecutivo=Nzk4" xr:uid="{00000000-0004-0000-0500-00002B000000}"/>
    <hyperlink ref="H610" r:id="rId45" tooltip="Descripcion" display="http://172.22.1.31:8080/Isolucionsda/Mejoramiento/frmAccion.aspx?IdAccion=MTMzNg==&amp;Consecutivo=ODAw" xr:uid="{00000000-0004-0000-0500-00002C000000}"/>
    <hyperlink ref="H620" r:id="rId46" tooltip="Descripcion" display="http://172.22.1.31:8080/Isolucionsda/Mejoramiento/frmAccion.aspx?IdAccion=MTMzNw==&amp;Consecutivo=ODAx" xr:uid="{00000000-0004-0000-0500-00002D000000}"/>
    <hyperlink ref="H636" r:id="rId47" tooltip="Descripcion" display="http://172.22.1.31:8080/Isolucionsda/Mejoramiento/frmAccion.aspx?IdAccion=MTM0Mg==&amp;Consecutivo=ODA1" xr:uid="{00000000-0004-0000-0500-00002E000000}"/>
    <hyperlink ref="H642" r:id="rId48" tooltip="Descripcion" display="http://172.22.1.31:8080/Isolucionsda/Mejoramiento/frmAccion.aspx?IdAccion=MTM0NA==&amp;Consecutivo=ODA3" xr:uid="{00000000-0004-0000-0500-00002F000000}"/>
    <hyperlink ref="H649" r:id="rId49" tooltip="Descripcion" display="http://172.22.1.31:8080/Isolucionsda/Mejoramiento/frmAccion.aspx?IdAccion=MTM0NQ==&amp;Consecutivo=ODA4" xr:uid="{00000000-0004-0000-0500-000030000000}"/>
    <hyperlink ref="H650" r:id="rId50" tooltip="Descripcion" display="http://172.22.1.31:8080/Isolucionsda/Mejoramiento/frmAccion.aspx?IdAccion=MTM0Nw==&amp;Consecutivo=ODA5" xr:uid="{00000000-0004-0000-0500-000031000000}"/>
    <hyperlink ref="H660" r:id="rId51" tooltip="Descripcion" display="http://172.22.1.31:8080/Isolucionsda/Mejoramiento/frmAccion.aspx?IdAccion=MTM1MQ==&amp;Consecutivo=ODEz" xr:uid="{00000000-0004-0000-0500-000032000000}"/>
    <hyperlink ref="H661" r:id="rId52" tooltip="Descripcion" display="http://172.22.1.31:8080/Isolucionsda/Mejoramiento/frmAccion.aspx?IdAccion=MTM1Mg==&amp;Consecutivo=ODE0" xr:uid="{00000000-0004-0000-0500-000033000000}"/>
    <hyperlink ref="H664" r:id="rId53" tooltip="Descripcion" display="http://172.22.1.31:8080/Isolucionsda/Mejoramiento/frmAccion.aspx?IdAccion=MTM1NQ==&amp;Consecutivo=ODE1" xr:uid="{00000000-0004-0000-0500-000034000000}"/>
    <hyperlink ref="H665" r:id="rId54" tooltip="Descripcion" display="http://172.22.1.31:8080/Isolucionsda/Mejoramiento/frmAccion.aspx?IdAccion=MTM1Ng==&amp;Consecutivo=ODE2" xr:uid="{00000000-0004-0000-0500-000035000000}"/>
    <hyperlink ref="H666" r:id="rId55" tooltip="Descripcion" display="http://172.22.1.31:8080/Isolucionsda/Mejoramiento/frmAccion.aspx?IdAccion=MTM1Nw==&amp;Consecutivo=ODE3" xr:uid="{00000000-0004-0000-0500-000036000000}"/>
    <hyperlink ref="H668" r:id="rId56" tooltip="Descripcion" display="http://172.22.1.31:8080/Isolucionsda/Mejoramiento/frmAccion.aspx?IdAccion=MTM1OA==&amp;Consecutivo=ODE4" xr:uid="{00000000-0004-0000-0500-000037000000}"/>
    <hyperlink ref="H669" r:id="rId57" tooltip="Descripcion" display="http://172.22.1.31:8080/Isolucionsda/Mejoramiento/frmAccion.aspx?IdAccion=MTM1OQ==&amp;Consecutivo=ODE5" xr:uid="{00000000-0004-0000-0500-000038000000}"/>
    <hyperlink ref="H672" r:id="rId58" tooltip="Descripcion" display="http://172.22.1.31:8080/Isolucionsda/Mejoramiento/frmAccion.aspx?IdAccion=MTM2MA==&amp;Consecutivo=ODIw" xr:uid="{00000000-0004-0000-0500-000039000000}"/>
    <hyperlink ref="H673" r:id="rId59" tooltip="Descripcion" display="http://172.22.1.31:8080/Isolucionsda/Mejoramiento/frmAccion.aspx?IdAccion=MTM2MQ==&amp;Consecutivo=ODIx" xr:uid="{00000000-0004-0000-0500-00003A000000}"/>
    <hyperlink ref="H674" r:id="rId60" tooltip="Descripcion" display="http://172.22.1.31:8080/Isolucionsda/Mejoramiento/frmAccion.aspx?IdAccion=MTM2Mg==&amp;Consecutivo=ODIy" xr:uid="{00000000-0004-0000-0500-00003B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673"/>
  <sheetViews>
    <sheetView topLeftCell="C1" workbookViewId="0">
      <selection activeCell="M1" sqref="M1:R1"/>
    </sheetView>
  </sheetViews>
  <sheetFormatPr baseColWidth="10" defaultRowHeight="15" x14ac:dyDescent="0.25"/>
  <cols>
    <col min="3" max="3" width="11.42578125" style="28"/>
  </cols>
  <sheetData>
    <row r="1" spans="1:22" ht="15.75" thickBot="1" x14ac:dyDescent="0.3">
      <c r="A1" s="55" t="s">
        <v>1079</v>
      </c>
      <c r="B1" s="55" t="s">
        <v>1078</v>
      </c>
      <c r="C1" s="60"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3.25" thickBot="1" x14ac:dyDescent="0.3">
      <c r="A2" s="56"/>
      <c r="B2" s="56"/>
      <c r="C2" s="62"/>
      <c r="D2" s="56"/>
      <c r="E2" s="56"/>
      <c r="F2" s="56"/>
      <c r="G2" s="56"/>
      <c r="H2" s="56"/>
      <c r="I2" s="56"/>
      <c r="J2" s="56"/>
      <c r="K2" s="56"/>
      <c r="L2" s="56"/>
      <c r="M2" s="4" t="s">
        <v>1065</v>
      </c>
      <c r="N2" s="4" t="s">
        <v>1064</v>
      </c>
      <c r="O2" s="4" t="s">
        <v>1063</v>
      </c>
      <c r="P2" s="4" t="s">
        <v>1062</v>
      </c>
      <c r="Q2" s="4" t="s">
        <v>1061</v>
      </c>
      <c r="R2" s="4" t="s">
        <v>1060</v>
      </c>
      <c r="S2" s="56"/>
      <c r="T2" s="56"/>
      <c r="U2" s="56"/>
      <c r="V2" s="56"/>
    </row>
    <row r="3" spans="1:22" ht="12.75" customHeight="1" thickBot="1" x14ac:dyDescent="0.3">
      <c r="A3" s="47" t="s">
        <v>240</v>
      </c>
      <c r="B3" s="47">
        <v>502</v>
      </c>
      <c r="C3" s="60" t="s">
        <v>96</v>
      </c>
      <c r="D3" s="47" t="s">
        <v>1059</v>
      </c>
      <c r="E3" s="47" t="s">
        <v>1058</v>
      </c>
      <c r="F3" s="47" t="s">
        <v>95</v>
      </c>
      <c r="G3" s="47"/>
      <c r="H3" s="48" t="s">
        <v>1057</v>
      </c>
      <c r="I3" s="47" t="s">
        <v>280</v>
      </c>
      <c r="J3" s="47" t="s">
        <v>202</v>
      </c>
      <c r="K3" s="47"/>
      <c r="L3" s="47">
        <v>0</v>
      </c>
      <c r="M3" s="47" t="s">
        <v>1056</v>
      </c>
      <c r="N3" s="47" t="s">
        <v>857</v>
      </c>
      <c r="O3" s="47" t="s">
        <v>1055</v>
      </c>
      <c r="P3" s="47" t="s">
        <v>350</v>
      </c>
      <c r="Q3" s="1" t="s">
        <v>1054</v>
      </c>
      <c r="R3" s="1" t="s">
        <v>1053</v>
      </c>
      <c r="S3" s="47" t="s">
        <v>1048</v>
      </c>
      <c r="T3" s="49">
        <v>0.5</v>
      </c>
      <c r="U3" s="47">
        <v>-851</v>
      </c>
      <c r="V3" s="47"/>
    </row>
    <row r="4" spans="1:22" ht="12.75" customHeight="1" thickBot="1" x14ac:dyDescent="0.3">
      <c r="A4" s="41"/>
      <c r="B4" s="41"/>
      <c r="C4" s="61"/>
      <c r="D4" s="41"/>
      <c r="E4" s="41"/>
      <c r="F4" s="41"/>
      <c r="G4" s="41"/>
      <c r="H4" s="43"/>
      <c r="I4" s="41"/>
      <c r="J4" s="41"/>
      <c r="K4" s="41"/>
      <c r="L4" s="41"/>
      <c r="M4" s="41"/>
      <c r="N4" s="41"/>
      <c r="O4" s="41"/>
      <c r="P4" s="41"/>
      <c r="Q4" s="1" t="s">
        <v>1052</v>
      </c>
      <c r="R4" s="1" t="s">
        <v>1051</v>
      </c>
      <c r="S4" s="41"/>
      <c r="T4" s="45"/>
      <c r="U4" s="41"/>
      <c r="V4" s="41"/>
    </row>
    <row r="5" spans="1:22" ht="12.75" customHeight="1" thickBot="1" x14ac:dyDescent="0.3">
      <c r="A5" s="41"/>
      <c r="B5" s="41"/>
      <c r="C5" s="61"/>
      <c r="D5" s="41"/>
      <c r="E5" s="41"/>
      <c r="F5" s="41"/>
      <c r="G5" s="41"/>
      <c r="H5" s="43"/>
      <c r="I5" s="41"/>
      <c r="J5" s="41"/>
      <c r="K5" s="41"/>
      <c r="L5" s="41"/>
      <c r="M5" s="41"/>
      <c r="N5" s="41"/>
      <c r="O5" s="41"/>
      <c r="P5" s="41"/>
      <c r="Q5" s="1" t="s">
        <v>1050</v>
      </c>
      <c r="R5" s="1" t="s">
        <v>1046</v>
      </c>
      <c r="S5" s="41"/>
      <c r="T5" s="45"/>
      <c r="U5" s="41"/>
      <c r="V5" s="41"/>
    </row>
    <row r="6" spans="1:22" ht="12.75" customHeight="1" thickBot="1" x14ac:dyDescent="0.3">
      <c r="A6" s="41"/>
      <c r="B6" s="41"/>
      <c r="C6" s="61"/>
      <c r="D6" s="41"/>
      <c r="E6" s="41"/>
      <c r="F6" s="41"/>
      <c r="G6" s="41"/>
      <c r="H6" s="43"/>
      <c r="I6" s="41"/>
      <c r="J6" s="41"/>
      <c r="K6" s="41"/>
      <c r="L6" s="41"/>
      <c r="M6" s="42"/>
      <c r="N6" s="42"/>
      <c r="O6" s="42"/>
      <c r="P6" s="42"/>
      <c r="Q6" s="1" t="s">
        <v>1038</v>
      </c>
      <c r="R6" s="1" t="s">
        <v>176</v>
      </c>
      <c r="S6" s="41"/>
      <c r="T6" s="45"/>
      <c r="U6" s="41"/>
      <c r="V6" s="41"/>
    </row>
    <row r="7" spans="1:22" ht="12.75" customHeight="1" thickBot="1" x14ac:dyDescent="0.3">
      <c r="A7" s="41"/>
      <c r="B7" s="41"/>
      <c r="C7" s="61"/>
      <c r="D7" s="41"/>
      <c r="E7" s="41"/>
      <c r="F7" s="41"/>
      <c r="G7" s="41"/>
      <c r="H7" s="43"/>
      <c r="I7" s="41"/>
      <c r="J7" s="41"/>
      <c r="K7" s="41"/>
      <c r="L7" s="41"/>
      <c r="M7" s="47" t="s">
        <v>1049</v>
      </c>
      <c r="N7" s="47" t="s">
        <v>857</v>
      </c>
      <c r="O7" s="47" t="s">
        <v>1048</v>
      </c>
      <c r="P7" s="47" t="s">
        <v>24</v>
      </c>
      <c r="Q7" s="1" t="s">
        <v>1047</v>
      </c>
      <c r="R7" s="1" t="s">
        <v>1046</v>
      </c>
      <c r="S7" s="41"/>
      <c r="T7" s="45"/>
      <c r="U7" s="41"/>
      <c r="V7" s="41"/>
    </row>
    <row r="8" spans="1:22" ht="12.75" customHeight="1" thickBot="1" x14ac:dyDescent="0.3">
      <c r="A8" s="41"/>
      <c r="B8" s="41"/>
      <c r="C8" s="61"/>
      <c r="D8" s="41"/>
      <c r="E8" s="41"/>
      <c r="F8" s="41"/>
      <c r="G8" s="41"/>
      <c r="H8" s="43"/>
      <c r="I8" s="41"/>
      <c r="J8" s="41"/>
      <c r="K8" s="41"/>
      <c r="L8" s="41"/>
      <c r="M8" s="41"/>
      <c r="N8" s="41"/>
      <c r="O8" s="41"/>
      <c r="P8" s="41"/>
      <c r="Q8" s="1" t="s">
        <v>1045</v>
      </c>
      <c r="R8" s="1" t="s">
        <v>852</v>
      </c>
      <c r="S8" s="41"/>
      <c r="T8" s="45"/>
      <c r="U8" s="41"/>
      <c r="V8" s="41"/>
    </row>
    <row r="9" spans="1:22" ht="12.75" customHeight="1" thickBot="1" x14ac:dyDescent="0.3">
      <c r="A9" s="41"/>
      <c r="B9" s="41"/>
      <c r="C9" s="61"/>
      <c r="D9" s="41"/>
      <c r="E9" s="41"/>
      <c r="F9" s="41"/>
      <c r="G9" s="41"/>
      <c r="H9" s="43"/>
      <c r="I9" s="41"/>
      <c r="J9" s="41"/>
      <c r="K9" s="41"/>
      <c r="L9" s="41"/>
      <c r="M9" s="41"/>
      <c r="N9" s="41"/>
      <c r="O9" s="41"/>
      <c r="P9" s="41"/>
      <c r="Q9" s="1" t="s">
        <v>1044</v>
      </c>
      <c r="R9" s="1" t="s">
        <v>1043</v>
      </c>
      <c r="S9" s="41"/>
      <c r="T9" s="45"/>
      <c r="U9" s="41"/>
      <c r="V9" s="41"/>
    </row>
    <row r="10" spans="1:22" ht="12.75" customHeight="1" thickBot="1" x14ac:dyDescent="0.3">
      <c r="A10" s="41"/>
      <c r="B10" s="41"/>
      <c r="C10" s="61"/>
      <c r="D10" s="41"/>
      <c r="E10" s="41"/>
      <c r="F10" s="41"/>
      <c r="G10" s="41"/>
      <c r="H10" s="43"/>
      <c r="I10" s="41"/>
      <c r="J10" s="41"/>
      <c r="K10" s="41"/>
      <c r="L10" s="41"/>
      <c r="M10" s="41"/>
      <c r="N10" s="41"/>
      <c r="O10" s="41"/>
      <c r="P10" s="41"/>
      <c r="Q10" s="1" t="s">
        <v>1042</v>
      </c>
      <c r="R10" s="1" t="s">
        <v>868</v>
      </c>
      <c r="S10" s="41"/>
      <c r="T10" s="45"/>
      <c r="U10" s="41"/>
      <c r="V10" s="41"/>
    </row>
    <row r="11" spans="1:22" ht="12.75" customHeight="1" thickBot="1" x14ac:dyDescent="0.3">
      <c r="A11" s="41"/>
      <c r="B11" s="41"/>
      <c r="C11" s="61"/>
      <c r="D11" s="41"/>
      <c r="E11" s="41"/>
      <c r="F11" s="41"/>
      <c r="G11" s="41"/>
      <c r="H11" s="43"/>
      <c r="I11" s="41"/>
      <c r="J11" s="41"/>
      <c r="K11" s="41"/>
      <c r="L11" s="41"/>
      <c r="M11" s="41"/>
      <c r="N11" s="41"/>
      <c r="O11" s="41"/>
      <c r="P11" s="41"/>
      <c r="Q11" s="1" t="s">
        <v>1041</v>
      </c>
      <c r="R11" s="1" t="s">
        <v>762</v>
      </c>
      <c r="S11" s="41"/>
      <c r="T11" s="45"/>
      <c r="U11" s="41"/>
      <c r="V11" s="41"/>
    </row>
    <row r="12" spans="1:22" ht="12.75" customHeight="1" thickBot="1" x14ac:dyDescent="0.3">
      <c r="A12" s="41"/>
      <c r="B12" s="41"/>
      <c r="C12" s="61"/>
      <c r="D12" s="41"/>
      <c r="E12" s="41"/>
      <c r="F12" s="41"/>
      <c r="G12" s="41"/>
      <c r="H12" s="43"/>
      <c r="I12" s="41"/>
      <c r="J12" s="41"/>
      <c r="K12" s="41"/>
      <c r="L12" s="41"/>
      <c r="M12" s="41"/>
      <c r="N12" s="41"/>
      <c r="O12" s="41"/>
      <c r="P12" s="41"/>
      <c r="Q12" s="1" t="s">
        <v>1040</v>
      </c>
      <c r="R12" s="1" t="s">
        <v>180</v>
      </c>
      <c r="S12" s="41"/>
      <c r="T12" s="45"/>
      <c r="U12" s="41"/>
      <c r="V12" s="41"/>
    </row>
    <row r="13" spans="1:22" ht="12.75" customHeight="1" thickBot="1" x14ac:dyDescent="0.3">
      <c r="A13" s="41"/>
      <c r="B13" s="41"/>
      <c r="C13" s="61"/>
      <c r="D13" s="41"/>
      <c r="E13" s="41"/>
      <c r="F13" s="41"/>
      <c r="G13" s="41"/>
      <c r="H13" s="43"/>
      <c r="I13" s="41"/>
      <c r="J13" s="41"/>
      <c r="K13" s="41"/>
      <c r="L13" s="41"/>
      <c r="M13" s="41"/>
      <c r="N13" s="41"/>
      <c r="O13" s="41"/>
      <c r="P13" s="41"/>
      <c r="Q13" s="1" t="s">
        <v>1039</v>
      </c>
      <c r="R13" s="1" t="s">
        <v>670</v>
      </c>
      <c r="S13" s="41"/>
      <c r="T13" s="45"/>
      <c r="U13" s="41"/>
      <c r="V13" s="41"/>
    </row>
    <row r="14" spans="1:22" ht="12.75" customHeight="1" thickBot="1" x14ac:dyDescent="0.3">
      <c r="A14" s="41"/>
      <c r="B14" s="41"/>
      <c r="C14" s="61"/>
      <c r="D14" s="41"/>
      <c r="E14" s="41"/>
      <c r="F14" s="41"/>
      <c r="G14" s="41"/>
      <c r="H14" s="43"/>
      <c r="I14" s="41"/>
      <c r="J14" s="41"/>
      <c r="K14" s="41"/>
      <c r="L14" s="41"/>
      <c r="M14" s="41"/>
      <c r="N14" s="41"/>
      <c r="O14" s="41"/>
      <c r="P14" s="41"/>
      <c r="Q14" s="1" t="s">
        <v>1038</v>
      </c>
      <c r="R14" s="1" t="s">
        <v>176</v>
      </c>
      <c r="S14" s="41"/>
      <c r="T14" s="45"/>
      <c r="U14" s="41"/>
      <c r="V14" s="41"/>
    </row>
    <row r="15" spans="1:22" ht="12.75" customHeight="1" thickBot="1" x14ac:dyDescent="0.3">
      <c r="A15" s="41"/>
      <c r="B15" s="41"/>
      <c r="C15" s="61"/>
      <c r="D15" s="41"/>
      <c r="E15" s="41"/>
      <c r="F15" s="41"/>
      <c r="G15" s="41"/>
      <c r="H15" s="43"/>
      <c r="I15" s="41"/>
      <c r="J15" s="41"/>
      <c r="K15" s="41"/>
      <c r="L15" s="41"/>
      <c r="M15" s="41"/>
      <c r="N15" s="41"/>
      <c r="O15" s="41"/>
      <c r="P15" s="41"/>
      <c r="Q15" s="1" t="s">
        <v>1037</v>
      </c>
      <c r="R15" s="1" t="s">
        <v>644</v>
      </c>
      <c r="S15" s="41"/>
      <c r="T15" s="45"/>
      <c r="U15" s="41"/>
      <c r="V15" s="41"/>
    </row>
    <row r="16" spans="1:22" ht="12.75" customHeight="1" thickBot="1" x14ac:dyDescent="0.3">
      <c r="A16" s="42"/>
      <c r="B16" s="42"/>
      <c r="C16" s="62"/>
      <c r="D16" s="42"/>
      <c r="E16" s="42"/>
      <c r="F16" s="42"/>
      <c r="G16" s="42"/>
      <c r="H16" s="44"/>
      <c r="I16" s="42"/>
      <c r="J16" s="42"/>
      <c r="K16" s="42"/>
      <c r="L16" s="42"/>
      <c r="M16" s="42"/>
      <c r="N16" s="42"/>
      <c r="O16" s="42"/>
      <c r="P16" s="42"/>
      <c r="Q16" s="1" t="s">
        <v>1036</v>
      </c>
      <c r="R16" s="1" t="s">
        <v>13</v>
      </c>
      <c r="S16" s="42"/>
      <c r="T16" s="46"/>
      <c r="U16" s="42"/>
      <c r="V16" s="42"/>
    </row>
    <row r="17" spans="1:22" ht="12.75" customHeight="1" thickBot="1" x14ac:dyDescent="0.3">
      <c r="A17" s="47" t="s">
        <v>240</v>
      </c>
      <c r="B17" s="47">
        <v>515</v>
      </c>
      <c r="C17" s="60" t="s">
        <v>96</v>
      </c>
      <c r="D17" s="47" t="s">
        <v>1009</v>
      </c>
      <c r="E17" s="47" t="s">
        <v>1008</v>
      </c>
      <c r="F17" s="47" t="s">
        <v>95</v>
      </c>
      <c r="G17" s="47"/>
      <c r="H17" s="48" t="s">
        <v>1035</v>
      </c>
      <c r="I17" s="47" t="s">
        <v>835</v>
      </c>
      <c r="J17" s="47" t="s">
        <v>202</v>
      </c>
      <c r="K17" s="47"/>
      <c r="L17" s="47">
        <v>0</v>
      </c>
      <c r="M17" s="47" t="s">
        <v>1034</v>
      </c>
      <c r="N17" s="47" t="s">
        <v>1005</v>
      </c>
      <c r="O17" s="47" t="s">
        <v>139</v>
      </c>
      <c r="P17" s="47" t="s">
        <v>24</v>
      </c>
      <c r="Q17" s="1" t="s">
        <v>1004</v>
      </c>
      <c r="R17" s="1" t="s">
        <v>1003</v>
      </c>
      <c r="S17" s="47" t="s">
        <v>139</v>
      </c>
      <c r="T17" s="49">
        <v>0</v>
      </c>
      <c r="U17" s="47">
        <v>-29</v>
      </c>
      <c r="V17" s="47"/>
    </row>
    <row r="18" spans="1:22" ht="12.75" customHeight="1" thickBot="1" x14ac:dyDescent="0.3">
      <c r="A18" s="41"/>
      <c r="B18" s="41"/>
      <c r="C18" s="61"/>
      <c r="D18" s="41"/>
      <c r="E18" s="41"/>
      <c r="F18" s="41"/>
      <c r="G18" s="41"/>
      <c r="H18" s="43"/>
      <c r="I18" s="41"/>
      <c r="J18" s="41"/>
      <c r="K18" s="41"/>
      <c r="L18" s="41"/>
      <c r="M18" s="41"/>
      <c r="N18" s="41"/>
      <c r="O18" s="41"/>
      <c r="P18" s="41"/>
      <c r="Q18" s="1" t="s">
        <v>1033</v>
      </c>
      <c r="R18" s="1" t="s">
        <v>1032</v>
      </c>
      <c r="S18" s="41"/>
      <c r="T18" s="45"/>
      <c r="U18" s="41"/>
      <c r="V18" s="41"/>
    </row>
    <row r="19" spans="1:22" ht="12.75" customHeight="1" thickBot="1" x14ac:dyDescent="0.3">
      <c r="A19" s="41"/>
      <c r="B19" s="41"/>
      <c r="C19" s="61"/>
      <c r="D19" s="41"/>
      <c r="E19" s="41"/>
      <c r="F19" s="41"/>
      <c r="G19" s="41"/>
      <c r="H19" s="43"/>
      <c r="I19" s="41"/>
      <c r="J19" s="41"/>
      <c r="K19" s="41"/>
      <c r="L19" s="41"/>
      <c r="M19" s="41"/>
      <c r="N19" s="41"/>
      <c r="O19" s="41"/>
      <c r="P19" s="41"/>
      <c r="Q19" s="1" t="s">
        <v>1000</v>
      </c>
      <c r="R19" s="1" t="s">
        <v>902</v>
      </c>
      <c r="S19" s="41"/>
      <c r="T19" s="45"/>
      <c r="U19" s="41"/>
      <c r="V19" s="41"/>
    </row>
    <row r="20" spans="1:22" ht="12.75" customHeight="1" thickBot="1" x14ac:dyDescent="0.3">
      <c r="A20" s="41"/>
      <c r="B20" s="41"/>
      <c r="C20" s="61"/>
      <c r="D20" s="41"/>
      <c r="E20" s="41"/>
      <c r="F20" s="41"/>
      <c r="G20" s="41"/>
      <c r="H20" s="43"/>
      <c r="I20" s="41"/>
      <c r="J20" s="41"/>
      <c r="K20" s="41"/>
      <c r="L20" s="41"/>
      <c r="M20" s="41"/>
      <c r="N20" s="41"/>
      <c r="O20" s="41"/>
      <c r="P20" s="41"/>
      <c r="Q20" s="1" t="s">
        <v>999</v>
      </c>
      <c r="R20" s="1" t="s">
        <v>852</v>
      </c>
      <c r="S20" s="41"/>
      <c r="T20" s="45"/>
      <c r="U20" s="41"/>
      <c r="V20" s="41"/>
    </row>
    <row r="21" spans="1:22" ht="12.75" customHeight="1" thickBot="1" x14ac:dyDescent="0.3">
      <c r="A21" s="41"/>
      <c r="B21" s="41"/>
      <c r="C21" s="61"/>
      <c r="D21" s="41"/>
      <c r="E21" s="41"/>
      <c r="F21" s="41"/>
      <c r="G21" s="41"/>
      <c r="H21" s="43"/>
      <c r="I21" s="41"/>
      <c r="J21" s="41"/>
      <c r="K21" s="41"/>
      <c r="L21" s="41"/>
      <c r="M21" s="41"/>
      <c r="N21" s="41"/>
      <c r="O21" s="41"/>
      <c r="P21" s="41"/>
      <c r="Q21" s="1" t="s">
        <v>921</v>
      </c>
      <c r="R21" s="1" t="s">
        <v>870</v>
      </c>
      <c r="S21" s="41"/>
      <c r="T21" s="45"/>
      <c r="U21" s="41"/>
      <c r="V21" s="41"/>
    </row>
    <row r="22" spans="1:22" ht="12.75" customHeight="1" thickBot="1" x14ac:dyDescent="0.3">
      <c r="A22" s="41"/>
      <c r="B22" s="41"/>
      <c r="C22" s="61"/>
      <c r="D22" s="41"/>
      <c r="E22" s="41"/>
      <c r="F22" s="41"/>
      <c r="G22" s="41"/>
      <c r="H22" s="43"/>
      <c r="I22" s="41"/>
      <c r="J22" s="41"/>
      <c r="K22" s="41"/>
      <c r="L22" s="41"/>
      <c r="M22" s="41"/>
      <c r="N22" s="41"/>
      <c r="O22" s="41"/>
      <c r="P22" s="41"/>
      <c r="Q22" s="1" t="s">
        <v>1031</v>
      </c>
      <c r="R22" s="1" t="s">
        <v>1021</v>
      </c>
      <c r="S22" s="41"/>
      <c r="T22" s="45"/>
      <c r="U22" s="41"/>
      <c r="V22" s="41"/>
    </row>
    <row r="23" spans="1:22" ht="12.75" customHeight="1" thickBot="1" x14ac:dyDescent="0.3">
      <c r="A23" s="41"/>
      <c r="B23" s="41"/>
      <c r="C23" s="61"/>
      <c r="D23" s="41"/>
      <c r="E23" s="41"/>
      <c r="F23" s="41"/>
      <c r="G23" s="41"/>
      <c r="H23" s="43"/>
      <c r="I23" s="41"/>
      <c r="J23" s="41"/>
      <c r="K23" s="41"/>
      <c r="L23" s="41"/>
      <c r="M23" s="41"/>
      <c r="N23" s="41"/>
      <c r="O23" s="41"/>
      <c r="P23" s="41"/>
      <c r="Q23" s="1" t="s">
        <v>1020</v>
      </c>
      <c r="R23" s="1" t="s">
        <v>917</v>
      </c>
      <c r="S23" s="41"/>
      <c r="T23" s="45"/>
      <c r="U23" s="41"/>
      <c r="V23" s="41"/>
    </row>
    <row r="24" spans="1:22" ht="12.75" customHeight="1" thickBot="1" x14ac:dyDescent="0.3">
      <c r="A24" s="41"/>
      <c r="B24" s="41"/>
      <c r="C24" s="61"/>
      <c r="D24" s="41"/>
      <c r="E24" s="41"/>
      <c r="F24" s="41"/>
      <c r="G24" s="41"/>
      <c r="H24" s="43"/>
      <c r="I24" s="41"/>
      <c r="J24" s="41"/>
      <c r="K24" s="41"/>
      <c r="L24" s="41"/>
      <c r="M24" s="41"/>
      <c r="N24" s="41"/>
      <c r="O24" s="41"/>
      <c r="P24" s="41"/>
      <c r="Q24" s="1" t="s">
        <v>996</v>
      </c>
      <c r="R24" s="1" t="s">
        <v>786</v>
      </c>
      <c r="S24" s="41"/>
      <c r="T24" s="45"/>
      <c r="U24" s="41"/>
      <c r="V24" s="41"/>
    </row>
    <row r="25" spans="1:22" ht="12.75" customHeight="1" thickBot="1" x14ac:dyDescent="0.3">
      <c r="A25" s="41"/>
      <c r="B25" s="41"/>
      <c r="C25" s="61"/>
      <c r="D25" s="41"/>
      <c r="E25" s="41"/>
      <c r="F25" s="41"/>
      <c r="G25" s="41"/>
      <c r="H25" s="43"/>
      <c r="I25" s="41"/>
      <c r="J25" s="41"/>
      <c r="K25" s="41"/>
      <c r="L25" s="41"/>
      <c r="M25" s="41"/>
      <c r="N25" s="41"/>
      <c r="O25" s="41"/>
      <c r="P25" s="41"/>
      <c r="Q25" s="1" t="s">
        <v>1030</v>
      </c>
      <c r="R25" s="1" t="s">
        <v>762</v>
      </c>
      <c r="S25" s="41"/>
      <c r="T25" s="45"/>
      <c r="U25" s="41"/>
      <c r="V25" s="41"/>
    </row>
    <row r="26" spans="1:22" ht="12.75" customHeight="1" thickBot="1" x14ac:dyDescent="0.3">
      <c r="A26" s="41"/>
      <c r="B26" s="41"/>
      <c r="C26" s="61"/>
      <c r="D26" s="41"/>
      <c r="E26" s="41"/>
      <c r="F26" s="41"/>
      <c r="G26" s="41"/>
      <c r="H26" s="43"/>
      <c r="I26" s="41"/>
      <c r="J26" s="41"/>
      <c r="K26" s="41"/>
      <c r="L26" s="41"/>
      <c r="M26" s="41"/>
      <c r="N26" s="41"/>
      <c r="O26" s="41"/>
      <c r="P26" s="41"/>
      <c r="Q26" s="1" t="s">
        <v>1029</v>
      </c>
      <c r="R26" s="1" t="s">
        <v>762</v>
      </c>
      <c r="S26" s="41"/>
      <c r="T26" s="45"/>
      <c r="U26" s="41"/>
      <c r="V26" s="41"/>
    </row>
    <row r="27" spans="1:22" ht="12.75" customHeight="1" thickBot="1" x14ac:dyDescent="0.3">
      <c r="A27" s="41"/>
      <c r="B27" s="41"/>
      <c r="C27" s="61"/>
      <c r="D27" s="41"/>
      <c r="E27" s="41"/>
      <c r="F27" s="41"/>
      <c r="G27" s="41"/>
      <c r="H27" s="43"/>
      <c r="I27" s="41"/>
      <c r="J27" s="41"/>
      <c r="K27" s="41"/>
      <c r="L27" s="41"/>
      <c r="M27" s="41"/>
      <c r="N27" s="41"/>
      <c r="O27" s="41"/>
      <c r="P27" s="41"/>
      <c r="Q27" s="1" t="s">
        <v>993</v>
      </c>
      <c r="R27" s="1" t="s">
        <v>762</v>
      </c>
      <c r="S27" s="41"/>
      <c r="T27" s="45"/>
      <c r="U27" s="41"/>
      <c r="V27" s="41"/>
    </row>
    <row r="28" spans="1:22" ht="12.75" customHeight="1" thickBot="1" x14ac:dyDescent="0.3">
      <c r="A28" s="41"/>
      <c r="B28" s="41"/>
      <c r="C28" s="61"/>
      <c r="D28" s="41"/>
      <c r="E28" s="41"/>
      <c r="F28" s="41"/>
      <c r="G28" s="41"/>
      <c r="H28" s="43"/>
      <c r="I28" s="41"/>
      <c r="J28" s="41"/>
      <c r="K28" s="41"/>
      <c r="L28" s="41"/>
      <c r="M28" s="41"/>
      <c r="N28" s="41"/>
      <c r="O28" s="41"/>
      <c r="P28" s="41"/>
      <c r="Q28" s="1" t="s">
        <v>992</v>
      </c>
      <c r="R28" s="1" t="s">
        <v>762</v>
      </c>
      <c r="S28" s="41"/>
      <c r="T28" s="45"/>
      <c r="U28" s="41"/>
      <c r="V28" s="41"/>
    </row>
    <row r="29" spans="1:22" ht="12.75" customHeight="1" thickBot="1" x14ac:dyDescent="0.3">
      <c r="A29" s="41"/>
      <c r="B29" s="41"/>
      <c r="C29" s="61"/>
      <c r="D29" s="41"/>
      <c r="E29" s="41"/>
      <c r="F29" s="41"/>
      <c r="G29" s="41"/>
      <c r="H29" s="43"/>
      <c r="I29" s="41"/>
      <c r="J29" s="41"/>
      <c r="K29" s="41"/>
      <c r="L29" s="41"/>
      <c r="M29" s="41"/>
      <c r="N29" s="41"/>
      <c r="O29" s="41"/>
      <c r="P29" s="41"/>
      <c r="Q29" s="1" t="s">
        <v>991</v>
      </c>
      <c r="R29" s="1" t="s">
        <v>784</v>
      </c>
      <c r="S29" s="41"/>
      <c r="T29" s="45"/>
      <c r="U29" s="41"/>
      <c r="V29" s="41"/>
    </row>
    <row r="30" spans="1:22" ht="12.75" customHeight="1" thickBot="1" x14ac:dyDescent="0.3">
      <c r="A30" s="41"/>
      <c r="B30" s="41"/>
      <c r="C30" s="61"/>
      <c r="D30" s="41"/>
      <c r="E30" s="41"/>
      <c r="F30" s="41"/>
      <c r="G30" s="41"/>
      <c r="H30" s="43"/>
      <c r="I30" s="41"/>
      <c r="J30" s="41"/>
      <c r="K30" s="41"/>
      <c r="L30" s="41"/>
      <c r="M30" s="41"/>
      <c r="N30" s="41"/>
      <c r="O30" s="41"/>
      <c r="P30" s="41"/>
      <c r="Q30" s="1" t="s">
        <v>1017</v>
      </c>
      <c r="R30" s="1" t="s">
        <v>989</v>
      </c>
      <c r="S30" s="41"/>
      <c r="T30" s="45"/>
      <c r="U30" s="41"/>
      <c r="V30" s="41"/>
    </row>
    <row r="31" spans="1:22" ht="12.75" customHeight="1" thickBot="1" x14ac:dyDescent="0.3">
      <c r="A31" s="41"/>
      <c r="B31" s="41"/>
      <c r="C31" s="61"/>
      <c r="D31" s="41"/>
      <c r="E31" s="41"/>
      <c r="F31" s="41"/>
      <c r="G31" s="41"/>
      <c r="H31" s="43"/>
      <c r="I31" s="41"/>
      <c r="J31" s="41"/>
      <c r="K31" s="41"/>
      <c r="L31" s="41"/>
      <c r="M31" s="41"/>
      <c r="N31" s="41"/>
      <c r="O31" s="41"/>
      <c r="P31" s="41"/>
      <c r="Q31" s="1" t="s">
        <v>988</v>
      </c>
      <c r="R31" s="1" t="s">
        <v>827</v>
      </c>
      <c r="S31" s="41"/>
      <c r="T31" s="45"/>
      <c r="U31" s="41"/>
      <c r="V31" s="41"/>
    </row>
    <row r="32" spans="1:22" ht="12.75" customHeight="1" thickBot="1" x14ac:dyDescent="0.3">
      <c r="A32" s="41"/>
      <c r="B32" s="41"/>
      <c r="C32" s="61"/>
      <c r="D32" s="41"/>
      <c r="E32" s="41"/>
      <c r="F32" s="41"/>
      <c r="G32" s="41"/>
      <c r="H32" s="43"/>
      <c r="I32" s="41"/>
      <c r="J32" s="41"/>
      <c r="K32" s="41"/>
      <c r="L32" s="41"/>
      <c r="M32" s="41"/>
      <c r="N32" s="41"/>
      <c r="O32" s="41"/>
      <c r="P32" s="41"/>
      <c r="Q32" s="1" t="s">
        <v>1028</v>
      </c>
      <c r="R32" s="1" t="s">
        <v>827</v>
      </c>
      <c r="S32" s="41"/>
      <c r="T32" s="45"/>
      <c r="U32" s="41"/>
      <c r="V32" s="41"/>
    </row>
    <row r="33" spans="1:22" ht="12.75" customHeight="1" thickBot="1" x14ac:dyDescent="0.3">
      <c r="A33" s="41"/>
      <c r="B33" s="41"/>
      <c r="C33" s="61"/>
      <c r="D33" s="41"/>
      <c r="E33" s="41"/>
      <c r="F33" s="41"/>
      <c r="G33" s="41"/>
      <c r="H33" s="43"/>
      <c r="I33" s="41"/>
      <c r="J33" s="41"/>
      <c r="K33" s="41"/>
      <c r="L33" s="41"/>
      <c r="M33" s="41"/>
      <c r="N33" s="41"/>
      <c r="O33" s="41"/>
      <c r="P33" s="41"/>
      <c r="Q33" s="1" t="s">
        <v>1016</v>
      </c>
      <c r="R33" s="1" t="s">
        <v>827</v>
      </c>
      <c r="S33" s="41"/>
      <c r="T33" s="45"/>
      <c r="U33" s="41"/>
      <c r="V33" s="41"/>
    </row>
    <row r="34" spans="1:22" ht="12.75" customHeight="1" thickBot="1" x14ac:dyDescent="0.3">
      <c r="A34" s="41"/>
      <c r="B34" s="41"/>
      <c r="C34" s="61"/>
      <c r="D34" s="41"/>
      <c r="E34" s="41"/>
      <c r="F34" s="41"/>
      <c r="G34" s="41"/>
      <c r="H34" s="43"/>
      <c r="I34" s="41"/>
      <c r="J34" s="41"/>
      <c r="K34" s="41"/>
      <c r="L34" s="41"/>
      <c r="M34" s="41"/>
      <c r="N34" s="41"/>
      <c r="O34" s="41"/>
      <c r="P34" s="41"/>
      <c r="Q34" s="1" t="s">
        <v>1027</v>
      </c>
      <c r="R34" s="1" t="s">
        <v>176</v>
      </c>
      <c r="S34" s="41"/>
      <c r="T34" s="45"/>
      <c r="U34" s="41"/>
      <c r="V34" s="41"/>
    </row>
    <row r="35" spans="1:22" ht="12.75" customHeight="1" thickBot="1" x14ac:dyDescent="0.3">
      <c r="A35" s="41"/>
      <c r="B35" s="41"/>
      <c r="C35" s="61"/>
      <c r="D35" s="41"/>
      <c r="E35" s="41"/>
      <c r="F35" s="41"/>
      <c r="G35" s="41"/>
      <c r="H35" s="43"/>
      <c r="I35" s="41"/>
      <c r="J35" s="41"/>
      <c r="K35" s="41"/>
      <c r="L35" s="41"/>
      <c r="M35" s="41"/>
      <c r="N35" s="41"/>
      <c r="O35" s="41"/>
      <c r="P35" s="41"/>
      <c r="Q35" s="1" t="s">
        <v>825</v>
      </c>
      <c r="R35" s="1" t="s">
        <v>824</v>
      </c>
      <c r="S35" s="41"/>
      <c r="T35" s="45"/>
      <c r="U35" s="41"/>
      <c r="V35" s="41"/>
    </row>
    <row r="36" spans="1:22" ht="12.75" customHeight="1" thickBot="1" x14ac:dyDescent="0.3">
      <c r="A36" s="41"/>
      <c r="B36" s="41"/>
      <c r="C36" s="61"/>
      <c r="D36" s="41"/>
      <c r="E36" s="41"/>
      <c r="F36" s="41"/>
      <c r="G36" s="41"/>
      <c r="H36" s="43"/>
      <c r="I36" s="41"/>
      <c r="J36" s="41"/>
      <c r="K36" s="41"/>
      <c r="L36" s="41"/>
      <c r="M36" s="41"/>
      <c r="N36" s="41"/>
      <c r="O36" s="41"/>
      <c r="P36" s="41"/>
      <c r="Q36" s="1" t="s">
        <v>907</v>
      </c>
      <c r="R36" s="1" t="s">
        <v>822</v>
      </c>
      <c r="S36" s="41"/>
      <c r="T36" s="45"/>
      <c r="U36" s="41"/>
      <c r="V36" s="41"/>
    </row>
    <row r="37" spans="1:22" ht="12.75" customHeight="1" thickBot="1" x14ac:dyDescent="0.3">
      <c r="A37" s="41"/>
      <c r="B37" s="41"/>
      <c r="C37" s="61"/>
      <c r="D37" s="41"/>
      <c r="E37" s="41"/>
      <c r="F37" s="41"/>
      <c r="G37" s="41"/>
      <c r="H37" s="43"/>
      <c r="I37" s="41"/>
      <c r="J37" s="41"/>
      <c r="K37" s="41"/>
      <c r="L37" s="41"/>
      <c r="M37" s="41"/>
      <c r="N37" s="41"/>
      <c r="O37" s="41"/>
      <c r="P37" s="41"/>
      <c r="Q37" s="1" t="s">
        <v>821</v>
      </c>
      <c r="R37" s="1" t="s">
        <v>771</v>
      </c>
      <c r="S37" s="41"/>
      <c r="T37" s="45"/>
      <c r="U37" s="41"/>
      <c r="V37" s="41"/>
    </row>
    <row r="38" spans="1:22" ht="12.75" customHeight="1" thickBot="1" x14ac:dyDescent="0.3">
      <c r="A38" s="42"/>
      <c r="B38" s="42"/>
      <c r="C38" s="62"/>
      <c r="D38" s="42"/>
      <c r="E38" s="42"/>
      <c r="F38" s="42"/>
      <c r="G38" s="42"/>
      <c r="H38" s="44"/>
      <c r="I38" s="42"/>
      <c r="J38" s="42"/>
      <c r="K38" s="42"/>
      <c r="L38" s="42"/>
      <c r="M38" s="42"/>
      <c r="N38" s="42"/>
      <c r="O38" s="42"/>
      <c r="P38" s="42"/>
      <c r="Q38" s="1" t="s">
        <v>1026</v>
      </c>
      <c r="R38" s="1" t="s">
        <v>819</v>
      </c>
      <c r="S38" s="42"/>
      <c r="T38" s="46"/>
      <c r="U38" s="42"/>
      <c r="V38" s="42"/>
    </row>
    <row r="39" spans="1:22" ht="12.75" customHeight="1" thickBot="1" x14ac:dyDescent="0.3">
      <c r="A39" s="47" t="s">
        <v>240</v>
      </c>
      <c r="B39" s="47">
        <v>516</v>
      </c>
      <c r="C39" s="60" t="s">
        <v>96</v>
      </c>
      <c r="D39" s="47" t="s">
        <v>1009</v>
      </c>
      <c r="E39" s="47" t="s">
        <v>1008</v>
      </c>
      <c r="F39" s="47" t="s">
        <v>4</v>
      </c>
      <c r="G39" s="47"/>
      <c r="H39" s="48" t="s">
        <v>1025</v>
      </c>
      <c r="I39" s="47" t="s">
        <v>835</v>
      </c>
      <c r="J39" s="47" t="s">
        <v>202</v>
      </c>
      <c r="K39" s="47"/>
      <c r="L39" s="47">
        <v>0</v>
      </c>
      <c r="M39" s="47" t="s">
        <v>1024</v>
      </c>
      <c r="N39" s="47" t="s">
        <v>1005</v>
      </c>
      <c r="O39" s="47" t="s">
        <v>17</v>
      </c>
      <c r="P39" s="47" t="s">
        <v>24</v>
      </c>
      <c r="Q39" s="1" t="s">
        <v>1004</v>
      </c>
      <c r="R39" s="1" t="s">
        <v>1003</v>
      </c>
      <c r="S39" s="47" t="s">
        <v>17</v>
      </c>
      <c r="T39" s="49">
        <v>0.5</v>
      </c>
      <c r="U39" s="47">
        <v>123</v>
      </c>
      <c r="V39" s="47"/>
    </row>
    <row r="40" spans="1:22" ht="12.75" customHeight="1" thickBot="1" x14ac:dyDescent="0.3">
      <c r="A40" s="41"/>
      <c r="B40" s="41"/>
      <c r="C40" s="61"/>
      <c r="D40" s="41"/>
      <c r="E40" s="41"/>
      <c r="F40" s="41"/>
      <c r="G40" s="41"/>
      <c r="H40" s="43"/>
      <c r="I40" s="41"/>
      <c r="J40" s="41"/>
      <c r="K40" s="41"/>
      <c r="L40" s="41"/>
      <c r="M40" s="41"/>
      <c r="N40" s="41"/>
      <c r="O40" s="41"/>
      <c r="P40" s="41"/>
      <c r="Q40" s="1" t="s">
        <v>1012</v>
      </c>
      <c r="R40" s="1" t="s">
        <v>1001</v>
      </c>
      <c r="S40" s="41"/>
      <c r="T40" s="45"/>
      <c r="U40" s="41"/>
      <c r="V40" s="41"/>
    </row>
    <row r="41" spans="1:22" ht="12.75" customHeight="1" thickBot="1" x14ac:dyDescent="0.3">
      <c r="A41" s="41"/>
      <c r="B41" s="41"/>
      <c r="C41" s="61"/>
      <c r="D41" s="41"/>
      <c r="E41" s="41"/>
      <c r="F41" s="41"/>
      <c r="G41" s="41"/>
      <c r="H41" s="43"/>
      <c r="I41" s="41"/>
      <c r="J41" s="41"/>
      <c r="K41" s="41"/>
      <c r="L41" s="41"/>
      <c r="M41" s="41"/>
      <c r="N41" s="41"/>
      <c r="O41" s="41"/>
      <c r="P41" s="41"/>
      <c r="Q41" s="1" t="s">
        <v>1023</v>
      </c>
      <c r="R41" s="1" t="s">
        <v>1001</v>
      </c>
      <c r="S41" s="41"/>
      <c r="T41" s="45"/>
      <c r="U41" s="41"/>
      <c r="V41" s="41"/>
    </row>
    <row r="42" spans="1:22" ht="12.75" customHeight="1" thickBot="1" x14ac:dyDescent="0.3">
      <c r="A42" s="41"/>
      <c r="B42" s="41"/>
      <c r="C42" s="61"/>
      <c r="D42" s="41"/>
      <c r="E42" s="41"/>
      <c r="F42" s="41"/>
      <c r="G42" s="41"/>
      <c r="H42" s="43"/>
      <c r="I42" s="41"/>
      <c r="J42" s="41"/>
      <c r="K42" s="41"/>
      <c r="L42" s="41"/>
      <c r="M42" s="41"/>
      <c r="N42" s="41"/>
      <c r="O42" s="41"/>
      <c r="P42" s="41"/>
      <c r="Q42" s="1" t="s">
        <v>1000</v>
      </c>
      <c r="R42" s="1" t="s">
        <v>902</v>
      </c>
      <c r="S42" s="41"/>
      <c r="T42" s="45"/>
      <c r="U42" s="41"/>
      <c r="V42" s="41"/>
    </row>
    <row r="43" spans="1:22" ht="12.75" customHeight="1" thickBot="1" x14ac:dyDescent="0.3">
      <c r="A43" s="41"/>
      <c r="B43" s="41"/>
      <c r="C43" s="61"/>
      <c r="D43" s="41"/>
      <c r="E43" s="41"/>
      <c r="F43" s="41"/>
      <c r="G43" s="41"/>
      <c r="H43" s="43"/>
      <c r="I43" s="41"/>
      <c r="J43" s="41"/>
      <c r="K43" s="41"/>
      <c r="L43" s="41"/>
      <c r="M43" s="41"/>
      <c r="N43" s="41"/>
      <c r="O43" s="41"/>
      <c r="P43" s="41"/>
      <c r="Q43" s="1" t="s">
        <v>999</v>
      </c>
      <c r="R43" s="1" t="s">
        <v>852</v>
      </c>
      <c r="S43" s="41"/>
      <c r="T43" s="45"/>
      <c r="U43" s="41"/>
      <c r="V43" s="41"/>
    </row>
    <row r="44" spans="1:22" ht="12.75" customHeight="1" thickBot="1" x14ac:dyDescent="0.3">
      <c r="A44" s="41"/>
      <c r="B44" s="41"/>
      <c r="C44" s="61"/>
      <c r="D44" s="41"/>
      <c r="E44" s="41"/>
      <c r="F44" s="41"/>
      <c r="G44" s="41"/>
      <c r="H44" s="43"/>
      <c r="I44" s="41"/>
      <c r="J44" s="41"/>
      <c r="K44" s="41"/>
      <c r="L44" s="41"/>
      <c r="M44" s="41"/>
      <c r="N44" s="41"/>
      <c r="O44" s="41"/>
      <c r="P44" s="41"/>
      <c r="Q44" s="1" t="s">
        <v>921</v>
      </c>
      <c r="R44" s="1" t="s">
        <v>870</v>
      </c>
      <c r="S44" s="41"/>
      <c r="T44" s="45"/>
      <c r="U44" s="41"/>
      <c r="V44" s="41"/>
    </row>
    <row r="45" spans="1:22" ht="12.75" customHeight="1" thickBot="1" x14ac:dyDescent="0.3">
      <c r="A45" s="41"/>
      <c r="B45" s="41"/>
      <c r="C45" s="61"/>
      <c r="D45" s="41"/>
      <c r="E45" s="41"/>
      <c r="F45" s="41"/>
      <c r="G45" s="41"/>
      <c r="H45" s="43"/>
      <c r="I45" s="41"/>
      <c r="J45" s="41"/>
      <c r="K45" s="41"/>
      <c r="L45" s="41"/>
      <c r="M45" s="41"/>
      <c r="N45" s="41"/>
      <c r="O45" s="41"/>
      <c r="P45" s="41"/>
      <c r="Q45" s="1" t="s">
        <v>1022</v>
      </c>
      <c r="R45" s="1" t="s">
        <v>1021</v>
      </c>
      <c r="S45" s="41"/>
      <c r="T45" s="45"/>
      <c r="U45" s="41"/>
      <c r="V45" s="41"/>
    </row>
    <row r="46" spans="1:22" ht="12.75" customHeight="1" thickBot="1" x14ac:dyDescent="0.3">
      <c r="A46" s="41"/>
      <c r="B46" s="41"/>
      <c r="C46" s="61"/>
      <c r="D46" s="41"/>
      <c r="E46" s="41"/>
      <c r="F46" s="41"/>
      <c r="G46" s="41"/>
      <c r="H46" s="43"/>
      <c r="I46" s="41"/>
      <c r="J46" s="41"/>
      <c r="K46" s="41"/>
      <c r="L46" s="41"/>
      <c r="M46" s="41"/>
      <c r="N46" s="41"/>
      <c r="O46" s="41"/>
      <c r="P46" s="41"/>
      <c r="Q46" s="1" t="s">
        <v>1020</v>
      </c>
      <c r="R46" s="1" t="s">
        <v>917</v>
      </c>
      <c r="S46" s="41"/>
      <c r="T46" s="45"/>
      <c r="U46" s="41"/>
      <c r="V46" s="41"/>
    </row>
    <row r="47" spans="1:22" ht="12.75" customHeight="1" thickBot="1" x14ac:dyDescent="0.3">
      <c r="A47" s="41"/>
      <c r="B47" s="41"/>
      <c r="C47" s="61"/>
      <c r="D47" s="41"/>
      <c r="E47" s="41"/>
      <c r="F47" s="41"/>
      <c r="G47" s="41"/>
      <c r="H47" s="43"/>
      <c r="I47" s="41"/>
      <c r="J47" s="41"/>
      <c r="K47" s="41"/>
      <c r="L47" s="41"/>
      <c r="M47" s="41"/>
      <c r="N47" s="41"/>
      <c r="O47" s="41"/>
      <c r="P47" s="41"/>
      <c r="Q47" s="1" t="s">
        <v>996</v>
      </c>
      <c r="R47" s="1" t="s">
        <v>786</v>
      </c>
      <c r="S47" s="41"/>
      <c r="T47" s="45"/>
      <c r="U47" s="41"/>
      <c r="V47" s="41"/>
    </row>
    <row r="48" spans="1:22" ht="12.75" customHeight="1" thickBot="1" x14ac:dyDescent="0.3">
      <c r="A48" s="41"/>
      <c r="B48" s="41"/>
      <c r="C48" s="61"/>
      <c r="D48" s="41"/>
      <c r="E48" s="41"/>
      <c r="F48" s="41"/>
      <c r="G48" s="41"/>
      <c r="H48" s="43"/>
      <c r="I48" s="41"/>
      <c r="J48" s="41"/>
      <c r="K48" s="41"/>
      <c r="L48" s="41"/>
      <c r="M48" s="41"/>
      <c r="N48" s="41"/>
      <c r="O48" s="41"/>
      <c r="P48" s="41"/>
      <c r="Q48" s="1" t="s">
        <v>1019</v>
      </c>
      <c r="R48" s="1" t="s">
        <v>762</v>
      </c>
      <c r="S48" s="41"/>
      <c r="T48" s="45"/>
      <c r="U48" s="41"/>
      <c r="V48" s="41"/>
    </row>
    <row r="49" spans="1:22" ht="12.75" customHeight="1" thickBot="1" x14ac:dyDescent="0.3">
      <c r="A49" s="41"/>
      <c r="B49" s="41"/>
      <c r="C49" s="61"/>
      <c r="D49" s="41"/>
      <c r="E49" s="41"/>
      <c r="F49" s="41"/>
      <c r="G49" s="41"/>
      <c r="H49" s="43"/>
      <c r="I49" s="41"/>
      <c r="J49" s="41"/>
      <c r="K49" s="41"/>
      <c r="L49" s="41"/>
      <c r="M49" s="41"/>
      <c r="N49" s="41"/>
      <c r="O49" s="41"/>
      <c r="P49" s="41"/>
      <c r="Q49" s="1" t="s">
        <v>1018</v>
      </c>
      <c r="R49" s="1" t="s">
        <v>762</v>
      </c>
      <c r="S49" s="41"/>
      <c r="T49" s="45"/>
      <c r="U49" s="41"/>
      <c r="V49" s="41"/>
    </row>
    <row r="50" spans="1:22" ht="12.75" customHeight="1" thickBot="1" x14ac:dyDescent="0.3">
      <c r="A50" s="41"/>
      <c r="B50" s="41"/>
      <c r="C50" s="61"/>
      <c r="D50" s="41"/>
      <c r="E50" s="41"/>
      <c r="F50" s="41"/>
      <c r="G50" s="41"/>
      <c r="H50" s="43"/>
      <c r="I50" s="41"/>
      <c r="J50" s="41"/>
      <c r="K50" s="41"/>
      <c r="L50" s="41"/>
      <c r="M50" s="41"/>
      <c r="N50" s="41"/>
      <c r="O50" s="41"/>
      <c r="P50" s="41"/>
      <c r="Q50" s="1" t="s">
        <v>993</v>
      </c>
      <c r="R50" s="1" t="s">
        <v>762</v>
      </c>
      <c r="S50" s="41"/>
      <c r="T50" s="45"/>
      <c r="U50" s="41"/>
      <c r="V50" s="41"/>
    </row>
    <row r="51" spans="1:22" ht="12.75" customHeight="1" thickBot="1" x14ac:dyDescent="0.3">
      <c r="A51" s="41"/>
      <c r="B51" s="41"/>
      <c r="C51" s="61"/>
      <c r="D51" s="41"/>
      <c r="E51" s="41"/>
      <c r="F51" s="41"/>
      <c r="G51" s="41"/>
      <c r="H51" s="43"/>
      <c r="I51" s="41"/>
      <c r="J51" s="41"/>
      <c r="K51" s="41"/>
      <c r="L51" s="41"/>
      <c r="M51" s="41"/>
      <c r="N51" s="41"/>
      <c r="O51" s="41"/>
      <c r="P51" s="41"/>
      <c r="Q51" s="1" t="s">
        <v>992</v>
      </c>
      <c r="R51" s="1" t="s">
        <v>762</v>
      </c>
      <c r="S51" s="41"/>
      <c r="T51" s="45"/>
      <c r="U51" s="41"/>
      <c r="V51" s="41"/>
    </row>
    <row r="52" spans="1:22" ht="12.75" customHeight="1" thickBot="1" x14ac:dyDescent="0.3">
      <c r="A52" s="41"/>
      <c r="B52" s="41"/>
      <c r="C52" s="61"/>
      <c r="D52" s="41"/>
      <c r="E52" s="41"/>
      <c r="F52" s="41"/>
      <c r="G52" s="41"/>
      <c r="H52" s="43"/>
      <c r="I52" s="41"/>
      <c r="J52" s="41"/>
      <c r="K52" s="41"/>
      <c r="L52" s="41"/>
      <c r="M52" s="41"/>
      <c r="N52" s="41"/>
      <c r="O52" s="41"/>
      <c r="P52" s="41"/>
      <c r="Q52" s="1" t="s">
        <v>991</v>
      </c>
      <c r="R52" s="1" t="s">
        <v>784</v>
      </c>
      <c r="S52" s="41"/>
      <c r="T52" s="45"/>
      <c r="U52" s="41"/>
      <c r="V52" s="41"/>
    </row>
    <row r="53" spans="1:22" ht="12.75" customHeight="1" thickBot="1" x14ac:dyDescent="0.3">
      <c r="A53" s="41"/>
      <c r="B53" s="41"/>
      <c r="C53" s="61"/>
      <c r="D53" s="41"/>
      <c r="E53" s="41"/>
      <c r="F53" s="41"/>
      <c r="G53" s="41"/>
      <c r="H53" s="43"/>
      <c r="I53" s="41"/>
      <c r="J53" s="41"/>
      <c r="K53" s="41"/>
      <c r="L53" s="41"/>
      <c r="M53" s="41"/>
      <c r="N53" s="41"/>
      <c r="O53" s="41"/>
      <c r="P53" s="41"/>
      <c r="Q53" s="1" t="s">
        <v>1017</v>
      </c>
      <c r="R53" s="1" t="s">
        <v>989</v>
      </c>
      <c r="S53" s="41"/>
      <c r="T53" s="45"/>
      <c r="U53" s="41"/>
      <c r="V53" s="41"/>
    </row>
    <row r="54" spans="1:22" ht="12.75" customHeight="1" thickBot="1" x14ac:dyDescent="0.3">
      <c r="A54" s="41"/>
      <c r="B54" s="41"/>
      <c r="C54" s="61"/>
      <c r="D54" s="41"/>
      <c r="E54" s="41"/>
      <c r="F54" s="41"/>
      <c r="G54" s="41"/>
      <c r="H54" s="43"/>
      <c r="I54" s="41"/>
      <c r="J54" s="41"/>
      <c r="K54" s="41"/>
      <c r="L54" s="41"/>
      <c r="M54" s="41"/>
      <c r="N54" s="41"/>
      <c r="O54" s="41"/>
      <c r="P54" s="41"/>
      <c r="Q54" s="1" t="s">
        <v>988</v>
      </c>
      <c r="R54" s="1" t="s">
        <v>827</v>
      </c>
      <c r="S54" s="41"/>
      <c r="T54" s="45"/>
      <c r="U54" s="41"/>
      <c r="V54" s="41"/>
    </row>
    <row r="55" spans="1:22" ht="12.75" customHeight="1" thickBot="1" x14ac:dyDescent="0.3">
      <c r="A55" s="41"/>
      <c r="B55" s="41"/>
      <c r="C55" s="61"/>
      <c r="D55" s="41"/>
      <c r="E55" s="41"/>
      <c r="F55" s="41"/>
      <c r="G55" s="41"/>
      <c r="H55" s="43"/>
      <c r="I55" s="41"/>
      <c r="J55" s="41"/>
      <c r="K55" s="41"/>
      <c r="L55" s="41"/>
      <c r="M55" s="41"/>
      <c r="N55" s="41"/>
      <c r="O55" s="41"/>
      <c r="P55" s="41"/>
      <c r="Q55" s="1" t="s">
        <v>1016</v>
      </c>
      <c r="R55" s="1" t="s">
        <v>827</v>
      </c>
      <c r="S55" s="41"/>
      <c r="T55" s="45"/>
      <c r="U55" s="41"/>
      <c r="V55" s="41"/>
    </row>
    <row r="56" spans="1:22" ht="12.75" customHeight="1" thickBot="1" x14ac:dyDescent="0.3">
      <c r="A56" s="41"/>
      <c r="B56" s="41"/>
      <c r="C56" s="61"/>
      <c r="D56" s="41"/>
      <c r="E56" s="41"/>
      <c r="F56" s="41"/>
      <c r="G56" s="41"/>
      <c r="H56" s="43"/>
      <c r="I56" s="41"/>
      <c r="J56" s="41"/>
      <c r="K56" s="41"/>
      <c r="L56" s="41"/>
      <c r="M56" s="41"/>
      <c r="N56" s="41"/>
      <c r="O56" s="41"/>
      <c r="P56" s="41"/>
      <c r="Q56" s="1" t="s">
        <v>1015</v>
      </c>
      <c r="R56" s="1" t="s">
        <v>176</v>
      </c>
      <c r="S56" s="41"/>
      <c r="T56" s="45"/>
      <c r="U56" s="41"/>
      <c r="V56" s="41"/>
    </row>
    <row r="57" spans="1:22" ht="12.75" customHeight="1" thickBot="1" x14ac:dyDescent="0.3">
      <c r="A57" s="41"/>
      <c r="B57" s="41"/>
      <c r="C57" s="61"/>
      <c r="D57" s="41"/>
      <c r="E57" s="41"/>
      <c r="F57" s="41"/>
      <c r="G57" s="41"/>
      <c r="H57" s="43"/>
      <c r="I57" s="41"/>
      <c r="J57" s="41"/>
      <c r="K57" s="41"/>
      <c r="L57" s="41"/>
      <c r="M57" s="41"/>
      <c r="N57" s="41"/>
      <c r="O57" s="41"/>
      <c r="P57" s="41"/>
      <c r="Q57" s="1" t="s">
        <v>825</v>
      </c>
      <c r="R57" s="1" t="s">
        <v>824</v>
      </c>
      <c r="S57" s="41"/>
      <c r="T57" s="45"/>
      <c r="U57" s="41"/>
      <c r="V57" s="41"/>
    </row>
    <row r="58" spans="1:22" ht="12.75" customHeight="1" thickBot="1" x14ac:dyDescent="0.3">
      <c r="A58" s="41"/>
      <c r="B58" s="41"/>
      <c r="C58" s="61"/>
      <c r="D58" s="41"/>
      <c r="E58" s="41"/>
      <c r="F58" s="41"/>
      <c r="G58" s="41"/>
      <c r="H58" s="43"/>
      <c r="I58" s="41"/>
      <c r="J58" s="41"/>
      <c r="K58" s="41"/>
      <c r="L58" s="41"/>
      <c r="M58" s="41"/>
      <c r="N58" s="41"/>
      <c r="O58" s="41"/>
      <c r="P58" s="41"/>
      <c r="Q58" s="1" t="s">
        <v>823</v>
      </c>
      <c r="R58" s="1" t="s">
        <v>822</v>
      </c>
      <c r="S58" s="41"/>
      <c r="T58" s="45"/>
      <c r="U58" s="41"/>
      <c r="V58" s="41"/>
    </row>
    <row r="59" spans="1:22" ht="12.75" customHeight="1" thickBot="1" x14ac:dyDescent="0.3">
      <c r="A59" s="41"/>
      <c r="B59" s="41"/>
      <c r="C59" s="61"/>
      <c r="D59" s="41"/>
      <c r="E59" s="41"/>
      <c r="F59" s="41"/>
      <c r="G59" s="41"/>
      <c r="H59" s="43"/>
      <c r="I59" s="41"/>
      <c r="J59" s="41"/>
      <c r="K59" s="41"/>
      <c r="L59" s="41"/>
      <c r="M59" s="41"/>
      <c r="N59" s="41"/>
      <c r="O59" s="41"/>
      <c r="P59" s="41"/>
      <c r="Q59" s="1" t="s">
        <v>821</v>
      </c>
      <c r="R59" s="1" t="s">
        <v>771</v>
      </c>
      <c r="S59" s="41"/>
      <c r="T59" s="45"/>
      <c r="U59" s="41"/>
      <c r="V59" s="41"/>
    </row>
    <row r="60" spans="1:22" ht="12.75" customHeight="1" thickBot="1" x14ac:dyDescent="0.3">
      <c r="A60" s="41"/>
      <c r="B60" s="41"/>
      <c r="C60" s="61"/>
      <c r="D60" s="41"/>
      <c r="E60" s="41"/>
      <c r="F60" s="41"/>
      <c r="G60" s="41"/>
      <c r="H60" s="43"/>
      <c r="I60" s="41"/>
      <c r="J60" s="41"/>
      <c r="K60" s="41"/>
      <c r="L60" s="41"/>
      <c r="M60" s="42"/>
      <c r="N60" s="42"/>
      <c r="O60" s="42"/>
      <c r="P60" s="42"/>
      <c r="Q60" s="1" t="s">
        <v>1014</v>
      </c>
      <c r="R60" s="1" t="s">
        <v>819</v>
      </c>
      <c r="S60" s="41"/>
      <c r="T60" s="45"/>
      <c r="U60" s="41"/>
      <c r="V60" s="41"/>
    </row>
    <row r="61" spans="1:22" ht="12.75" customHeight="1" thickBot="1" x14ac:dyDescent="0.3">
      <c r="A61" s="41"/>
      <c r="B61" s="41"/>
      <c r="C61" s="61"/>
      <c r="D61" s="41"/>
      <c r="E61" s="41"/>
      <c r="F61" s="41"/>
      <c r="G61" s="41"/>
      <c r="H61" s="43"/>
      <c r="I61" s="41"/>
      <c r="J61" s="41"/>
      <c r="K61" s="41"/>
      <c r="L61" s="41"/>
      <c r="M61" s="47" t="s">
        <v>1013</v>
      </c>
      <c r="N61" s="47" t="s">
        <v>1005</v>
      </c>
      <c r="O61" s="47" t="s">
        <v>886</v>
      </c>
      <c r="P61" s="47" t="s">
        <v>39</v>
      </c>
      <c r="Q61" s="1" t="s">
        <v>1004</v>
      </c>
      <c r="R61" s="1" t="s">
        <v>1003</v>
      </c>
      <c r="S61" s="41"/>
      <c r="T61" s="45"/>
      <c r="U61" s="41"/>
      <c r="V61" s="41"/>
    </row>
    <row r="62" spans="1:22" ht="12.75" customHeight="1" thickBot="1" x14ac:dyDescent="0.3">
      <c r="A62" s="41"/>
      <c r="B62" s="41"/>
      <c r="C62" s="61"/>
      <c r="D62" s="41"/>
      <c r="E62" s="41"/>
      <c r="F62" s="41"/>
      <c r="G62" s="41"/>
      <c r="H62" s="43"/>
      <c r="I62" s="41"/>
      <c r="J62" s="41"/>
      <c r="K62" s="41"/>
      <c r="L62" s="41"/>
      <c r="M62" s="41"/>
      <c r="N62" s="41"/>
      <c r="O62" s="41"/>
      <c r="P62" s="41"/>
      <c r="Q62" s="1" t="s">
        <v>1012</v>
      </c>
      <c r="R62" s="1" t="s">
        <v>1001</v>
      </c>
      <c r="S62" s="41"/>
      <c r="T62" s="45"/>
      <c r="U62" s="41"/>
      <c r="V62" s="41"/>
    </row>
    <row r="63" spans="1:22" ht="12.75" customHeight="1" thickBot="1" x14ac:dyDescent="0.3">
      <c r="A63" s="41"/>
      <c r="B63" s="41"/>
      <c r="C63" s="61"/>
      <c r="D63" s="41"/>
      <c r="E63" s="41"/>
      <c r="F63" s="41"/>
      <c r="G63" s="41"/>
      <c r="H63" s="43"/>
      <c r="I63" s="41"/>
      <c r="J63" s="41"/>
      <c r="K63" s="41"/>
      <c r="L63" s="41"/>
      <c r="M63" s="41"/>
      <c r="N63" s="41"/>
      <c r="O63" s="41"/>
      <c r="P63" s="41"/>
      <c r="Q63" s="1" t="s">
        <v>1011</v>
      </c>
      <c r="R63" s="1" t="s">
        <v>1001</v>
      </c>
      <c r="S63" s="41"/>
      <c r="T63" s="45"/>
      <c r="U63" s="41"/>
      <c r="V63" s="41"/>
    </row>
    <row r="64" spans="1:22" ht="12.75" customHeight="1" thickBot="1" x14ac:dyDescent="0.3">
      <c r="A64" s="41"/>
      <c r="B64" s="41"/>
      <c r="C64" s="61"/>
      <c r="D64" s="41"/>
      <c r="E64" s="41"/>
      <c r="F64" s="41"/>
      <c r="G64" s="41"/>
      <c r="H64" s="43"/>
      <c r="I64" s="41"/>
      <c r="J64" s="41"/>
      <c r="K64" s="41"/>
      <c r="L64" s="41"/>
      <c r="M64" s="41"/>
      <c r="N64" s="41"/>
      <c r="O64" s="41"/>
      <c r="P64" s="41"/>
      <c r="Q64" s="1" t="s">
        <v>1000</v>
      </c>
      <c r="R64" s="1" t="s">
        <v>902</v>
      </c>
      <c r="S64" s="41"/>
      <c r="T64" s="45"/>
      <c r="U64" s="41"/>
      <c r="V64" s="41"/>
    </row>
    <row r="65" spans="1:22" ht="12.75" customHeight="1" thickBot="1" x14ac:dyDescent="0.3">
      <c r="A65" s="41"/>
      <c r="B65" s="41"/>
      <c r="C65" s="61"/>
      <c r="D65" s="41"/>
      <c r="E65" s="41"/>
      <c r="F65" s="41"/>
      <c r="G65" s="41"/>
      <c r="H65" s="43"/>
      <c r="I65" s="41"/>
      <c r="J65" s="41"/>
      <c r="K65" s="41"/>
      <c r="L65" s="41"/>
      <c r="M65" s="41"/>
      <c r="N65" s="41"/>
      <c r="O65" s="41"/>
      <c r="P65" s="41"/>
      <c r="Q65" s="1" t="s">
        <v>999</v>
      </c>
      <c r="R65" s="1" t="s">
        <v>852</v>
      </c>
      <c r="S65" s="41"/>
      <c r="T65" s="45"/>
      <c r="U65" s="41"/>
      <c r="V65" s="41"/>
    </row>
    <row r="66" spans="1:22" ht="12.75" customHeight="1" thickBot="1" x14ac:dyDescent="0.3">
      <c r="A66" s="42"/>
      <c r="B66" s="42"/>
      <c r="C66" s="62"/>
      <c r="D66" s="42"/>
      <c r="E66" s="42"/>
      <c r="F66" s="42"/>
      <c r="G66" s="42"/>
      <c r="H66" s="44"/>
      <c r="I66" s="42"/>
      <c r="J66" s="42"/>
      <c r="K66" s="42"/>
      <c r="L66" s="42"/>
      <c r="M66" s="42"/>
      <c r="N66" s="42"/>
      <c r="O66" s="42"/>
      <c r="P66" s="42"/>
      <c r="Q66" s="1" t="s">
        <v>1010</v>
      </c>
      <c r="R66" s="1" t="s">
        <v>870</v>
      </c>
      <c r="S66" s="42"/>
      <c r="T66" s="46"/>
      <c r="U66" s="42"/>
      <c r="V66" s="42"/>
    </row>
    <row r="67" spans="1:22" ht="12.75" customHeight="1" thickBot="1" x14ac:dyDescent="0.3">
      <c r="A67" s="47" t="s">
        <v>240</v>
      </c>
      <c r="B67" s="47">
        <v>517</v>
      </c>
      <c r="C67" s="60" t="s">
        <v>96</v>
      </c>
      <c r="D67" s="47" t="s">
        <v>1009</v>
      </c>
      <c r="E67" s="47" t="s">
        <v>1008</v>
      </c>
      <c r="F67" s="47" t="s">
        <v>4</v>
      </c>
      <c r="G67" s="47"/>
      <c r="H67" s="48" t="s">
        <v>1007</v>
      </c>
      <c r="I67" s="47" t="s">
        <v>835</v>
      </c>
      <c r="J67" s="47" t="s">
        <v>202</v>
      </c>
      <c r="K67" s="47"/>
      <c r="L67" s="47">
        <v>0</v>
      </c>
      <c r="M67" s="47" t="s">
        <v>1006</v>
      </c>
      <c r="N67" s="47" t="s">
        <v>1005</v>
      </c>
      <c r="O67" s="47" t="s">
        <v>17</v>
      </c>
      <c r="P67" s="47" t="s">
        <v>24</v>
      </c>
      <c r="Q67" s="1" t="s">
        <v>1004</v>
      </c>
      <c r="R67" s="1" t="s">
        <v>1003</v>
      </c>
      <c r="S67" s="47" t="s">
        <v>17</v>
      </c>
      <c r="T67" s="49">
        <v>0</v>
      </c>
      <c r="U67" s="47">
        <v>123</v>
      </c>
      <c r="V67" s="47"/>
    </row>
    <row r="68" spans="1:22" ht="12.75" customHeight="1" thickBot="1" x14ac:dyDescent="0.3">
      <c r="A68" s="41"/>
      <c r="B68" s="41"/>
      <c r="C68" s="61"/>
      <c r="D68" s="41"/>
      <c r="E68" s="41"/>
      <c r="F68" s="41"/>
      <c r="G68" s="41"/>
      <c r="H68" s="43"/>
      <c r="I68" s="41"/>
      <c r="J68" s="41"/>
      <c r="K68" s="41"/>
      <c r="L68" s="41"/>
      <c r="M68" s="41"/>
      <c r="N68" s="41"/>
      <c r="O68" s="41"/>
      <c r="P68" s="41"/>
      <c r="Q68" s="1" t="s">
        <v>1002</v>
      </c>
      <c r="R68" s="1" t="s">
        <v>1001</v>
      </c>
      <c r="S68" s="41"/>
      <c r="T68" s="45"/>
      <c r="U68" s="41"/>
      <c r="V68" s="41"/>
    </row>
    <row r="69" spans="1:22" ht="12.75" customHeight="1" thickBot="1" x14ac:dyDescent="0.3">
      <c r="A69" s="41"/>
      <c r="B69" s="41"/>
      <c r="C69" s="61"/>
      <c r="D69" s="41"/>
      <c r="E69" s="41"/>
      <c r="F69" s="41"/>
      <c r="G69" s="41"/>
      <c r="H69" s="43"/>
      <c r="I69" s="41"/>
      <c r="J69" s="41"/>
      <c r="K69" s="41"/>
      <c r="L69" s="41"/>
      <c r="M69" s="41"/>
      <c r="N69" s="41"/>
      <c r="O69" s="41"/>
      <c r="P69" s="41"/>
      <c r="Q69" s="1" t="s">
        <v>1000</v>
      </c>
      <c r="R69" s="1" t="s">
        <v>902</v>
      </c>
      <c r="S69" s="41"/>
      <c r="T69" s="45"/>
      <c r="U69" s="41"/>
      <c r="V69" s="41"/>
    </row>
    <row r="70" spans="1:22" ht="12.75" customHeight="1" thickBot="1" x14ac:dyDescent="0.3">
      <c r="A70" s="41"/>
      <c r="B70" s="41"/>
      <c r="C70" s="61"/>
      <c r="D70" s="41"/>
      <c r="E70" s="41"/>
      <c r="F70" s="41"/>
      <c r="G70" s="41"/>
      <c r="H70" s="43"/>
      <c r="I70" s="41"/>
      <c r="J70" s="41"/>
      <c r="K70" s="41"/>
      <c r="L70" s="41"/>
      <c r="M70" s="41"/>
      <c r="N70" s="41"/>
      <c r="O70" s="41"/>
      <c r="P70" s="41"/>
      <c r="Q70" s="1" t="s">
        <v>999</v>
      </c>
      <c r="R70" s="1" t="s">
        <v>852</v>
      </c>
      <c r="S70" s="41"/>
      <c r="T70" s="45"/>
      <c r="U70" s="41"/>
      <c r="V70" s="41"/>
    </row>
    <row r="71" spans="1:22" ht="12.75" customHeight="1" thickBot="1" x14ac:dyDescent="0.3">
      <c r="A71" s="41"/>
      <c r="B71" s="41"/>
      <c r="C71" s="61"/>
      <c r="D71" s="41"/>
      <c r="E71" s="41"/>
      <c r="F71" s="41"/>
      <c r="G71" s="41"/>
      <c r="H71" s="43"/>
      <c r="I71" s="41"/>
      <c r="J71" s="41"/>
      <c r="K71" s="41"/>
      <c r="L71" s="41"/>
      <c r="M71" s="41"/>
      <c r="N71" s="41"/>
      <c r="O71" s="41"/>
      <c r="P71" s="41"/>
      <c r="Q71" s="1" t="s">
        <v>921</v>
      </c>
      <c r="R71" s="1" t="s">
        <v>870</v>
      </c>
      <c r="S71" s="41"/>
      <c r="T71" s="45"/>
      <c r="U71" s="41"/>
      <c r="V71" s="41"/>
    </row>
    <row r="72" spans="1:22" ht="12.75" customHeight="1" thickBot="1" x14ac:dyDescent="0.3">
      <c r="A72" s="41"/>
      <c r="B72" s="41"/>
      <c r="C72" s="61"/>
      <c r="D72" s="41"/>
      <c r="E72" s="41"/>
      <c r="F72" s="41"/>
      <c r="G72" s="41"/>
      <c r="H72" s="43"/>
      <c r="I72" s="41"/>
      <c r="J72" s="41"/>
      <c r="K72" s="41"/>
      <c r="L72" s="41"/>
      <c r="M72" s="41"/>
      <c r="N72" s="41"/>
      <c r="O72" s="41"/>
      <c r="P72" s="41"/>
      <c r="Q72" s="1" t="s">
        <v>998</v>
      </c>
      <c r="R72" s="1" t="s">
        <v>953</v>
      </c>
      <c r="S72" s="41"/>
      <c r="T72" s="45"/>
      <c r="U72" s="41"/>
      <c r="V72" s="41"/>
    </row>
    <row r="73" spans="1:22" ht="12.75" customHeight="1" thickBot="1" x14ac:dyDescent="0.3">
      <c r="A73" s="41"/>
      <c r="B73" s="41"/>
      <c r="C73" s="61"/>
      <c r="D73" s="41"/>
      <c r="E73" s="41"/>
      <c r="F73" s="41"/>
      <c r="G73" s="41"/>
      <c r="H73" s="43"/>
      <c r="I73" s="41"/>
      <c r="J73" s="41"/>
      <c r="K73" s="41"/>
      <c r="L73" s="41"/>
      <c r="M73" s="41"/>
      <c r="N73" s="41"/>
      <c r="O73" s="41"/>
      <c r="P73" s="41"/>
      <c r="Q73" s="1" t="s">
        <v>997</v>
      </c>
      <c r="R73" s="1" t="s">
        <v>917</v>
      </c>
      <c r="S73" s="41"/>
      <c r="T73" s="45"/>
      <c r="U73" s="41"/>
      <c r="V73" s="41"/>
    </row>
    <row r="74" spans="1:22" ht="12.75" customHeight="1" thickBot="1" x14ac:dyDescent="0.3">
      <c r="A74" s="41"/>
      <c r="B74" s="41"/>
      <c r="C74" s="61"/>
      <c r="D74" s="41"/>
      <c r="E74" s="41"/>
      <c r="F74" s="41"/>
      <c r="G74" s="41"/>
      <c r="H74" s="43"/>
      <c r="I74" s="41"/>
      <c r="J74" s="41"/>
      <c r="K74" s="41"/>
      <c r="L74" s="41"/>
      <c r="M74" s="41"/>
      <c r="N74" s="41"/>
      <c r="O74" s="41"/>
      <c r="P74" s="41"/>
      <c r="Q74" s="1" t="s">
        <v>996</v>
      </c>
      <c r="R74" s="1" t="s">
        <v>786</v>
      </c>
      <c r="S74" s="41"/>
      <c r="T74" s="45"/>
      <c r="U74" s="41"/>
      <c r="V74" s="41"/>
    </row>
    <row r="75" spans="1:22" ht="12.75" customHeight="1" thickBot="1" x14ac:dyDescent="0.3">
      <c r="A75" s="41"/>
      <c r="B75" s="41"/>
      <c r="C75" s="61"/>
      <c r="D75" s="41"/>
      <c r="E75" s="41"/>
      <c r="F75" s="41"/>
      <c r="G75" s="41"/>
      <c r="H75" s="43"/>
      <c r="I75" s="41"/>
      <c r="J75" s="41"/>
      <c r="K75" s="41"/>
      <c r="L75" s="41"/>
      <c r="M75" s="41"/>
      <c r="N75" s="41"/>
      <c r="O75" s="41"/>
      <c r="P75" s="41"/>
      <c r="Q75" s="1" t="s">
        <v>995</v>
      </c>
      <c r="R75" s="1" t="s">
        <v>762</v>
      </c>
      <c r="S75" s="41"/>
      <c r="T75" s="45"/>
      <c r="U75" s="41"/>
      <c r="V75" s="41"/>
    </row>
    <row r="76" spans="1:22" ht="12.75" customHeight="1" thickBot="1" x14ac:dyDescent="0.3">
      <c r="A76" s="41"/>
      <c r="B76" s="41"/>
      <c r="C76" s="61"/>
      <c r="D76" s="41"/>
      <c r="E76" s="41"/>
      <c r="F76" s="41"/>
      <c r="G76" s="41"/>
      <c r="H76" s="43"/>
      <c r="I76" s="41"/>
      <c r="J76" s="41"/>
      <c r="K76" s="41"/>
      <c r="L76" s="41"/>
      <c r="M76" s="41"/>
      <c r="N76" s="41"/>
      <c r="O76" s="41"/>
      <c r="P76" s="41"/>
      <c r="Q76" s="1" t="s">
        <v>994</v>
      </c>
      <c r="R76" s="1" t="s">
        <v>762</v>
      </c>
      <c r="S76" s="41"/>
      <c r="T76" s="45"/>
      <c r="U76" s="41"/>
      <c r="V76" s="41"/>
    </row>
    <row r="77" spans="1:22" ht="12.75" customHeight="1" thickBot="1" x14ac:dyDescent="0.3">
      <c r="A77" s="41"/>
      <c r="B77" s="41"/>
      <c r="C77" s="61"/>
      <c r="D77" s="41"/>
      <c r="E77" s="41"/>
      <c r="F77" s="41"/>
      <c r="G77" s="41"/>
      <c r="H77" s="43"/>
      <c r="I77" s="41"/>
      <c r="J77" s="41"/>
      <c r="K77" s="41"/>
      <c r="L77" s="41"/>
      <c r="M77" s="41"/>
      <c r="N77" s="41"/>
      <c r="O77" s="41"/>
      <c r="P77" s="41"/>
      <c r="Q77" s="1" t="s">
        <v>993</v>
      </c>
      <c r="R77" s="1" t="s">
        <v>762</v>
      </c>
      <c r="S77" s="41"/>
      <c r="T77" s="45"/>
      <c r="U77" s="41"/>
      <c r="V77" s="41"/>
    </row>
    <row r="78" spans="1:22" ht="12.75" customHeight="1" thickBot="1" x14ac:dyDescent="0.3">
      <c r="A78" s="41"/>
      <c r="B78" s="41"/>
      <c r="C78" s="61"/>
      <c r="D78" s="41"/>
      <c r="E78" s="41"/>
      <c r="F78" s="41"/>
      <c r="G78" s="41"/>
      <c r="H78" s="43"/>
      <c r="I78" s="41"/>
      <c r="J78" s="41"/>
      <c r="K78" s="41"/>
      <c r="L78" s="41"/>
      <c r="M78" s="41"/>
      <c r="N78" s="41"/>
      <c r="O78" s="41"/>
      <c r="P78" s="41"/>
      <c r="Q78" s="1" t="s">
        <v>993</v>
      </c>
      <c r="R78" s="1" t="s">
        <v>762</v>
      </c>
      <c r="S78" s="41"/>
      <c r="T78" s="45"/>
      <c r="U78" s="41"/>
      <c r="V78" s="41"/>
    </row>
    <row r="79" spans="1:22" ht="12.75" customHeight="1" thickBot="1" x14ac:dyDescent="0.3">
      <c r="A79" s="41"/>
      <c r="B79" s="41"/>
      <c r="C79" s="61"/>
      <c r="D79" s="41"/>
      <c r="E79" s="41"/>
      <c r="F79" s="41"/>
      <c r="G79" s="41"/>
      <c r="H79" s="43"/>
      <c r="I79" s="41"/>
      <c r="J79" s="41"/>
      <c r="K79" s="41"/>
      <c r="L79" s="41"/>
      <c r="M79" s="41"/>
      <c r="N79" s="41"/>
      <c r="O79" s="41"/>
      <c r="P79" s="41"/>
      <c r="Q79" s="1" t="s">
        <v>992</v>
      </c>
      <c r="R79" s="1" t="s">
        <v>762</v>
      </c>
      <c r="S79" s="41"/>
      <c r="T79" s="45"/>
      <c r="U79" s="41"/>
      <c r="V79" s="41"/>
    </row>
    <row r="80" spans="1:22" ht="12.75" customHeight="1" thickBot="1" x14ac:dyDescent="0.3">
      <c r="A80" s="41"/>
      <c r="B80" s="41"/>
      <c r="C80" s="61"/>
      <c r="D80" s="41"/>
      <c r="E80" s="41"/>
      <c r="F80" s="41"/>
      <c r="G80" s="41"/>
      <c r="H80" s="43"/>
      <c r="I80" s="41"/>
      <c r="J80" s="41"/>
      <c r="K80" s="41"/>
      <c r="L80" s="41"/>
      <c r="M80" s="41"/>
      <c r="N80" s="41"/>
      <c r="O80" s="41"/>
      <c r="P80" s="41"/>
      <c r="Q80" s="1" t="s">
        <v>991</v>
      </c>
      <c r="R80" s="1" t="s">
        <v>784</v>
      </c>
      <c r="S80" s="41"/>
      <c r="T80" s="45"/>
      <c r="U80" s="41"/>
      <c r="V80" s="41"/>
    </row>
    <row r="81" spans="1:22" ht="12.75" customHeight="1" thickBot="1" x14ac:dyDescent="0.3">
      <c r="A81" s="41"/>
      <c r="B81" s="41"/>
      <c r="C81" s="61"/>
      <c r="D81" s="41"/>
      <c r="E81" s="41"/>
      <c r="F81" s="41"/>
      <c r="G81" s="41"/>
      <c r="H81" s="43"/>
      <c r="I81" s="41"/>
      <c r="J81" s="41"/>
      <c r="K81" s="41"/>
      <c r="L81" s="41"/>
      <c r="M81" s="41"/>
      <c r="N81" s="41"/>
      <c r="O81" s="41"/>
      <c r="P81" s="41"/>
      <c r="Q81" s="1" t="s">
        <v>990</v>
      </c>
      <c r="R81" s="1" t="s">
        <v>989</v>
      </c>
      <c r="S81" s="41"/>
      <c r="T81" s="45"/>
      <c r="U81" s="41"/>
      <c r="V81" s="41"/>
    </row>
    <row r="82" spans="1:22" ht="12.75" customHeight="1" thickBot="1" x14ac:dyDescent="0.3">
      <c r="A82" s="41"/>
      <c r="B82" s="41"/>
      <c r="C82" s="61"/>
      <c r="D82" s="41"/>
      <c r="E82" s="41"/>
      <c r="F82" s="41"/>
      <c r="G82" s="41"/>
      <c r="H82" s="43"/>
      <c r="I82" s="41"/>
      <c r="J82" s="41"/>
      <c r="K82" s="41"/>
      <c r="L82" s="41"/>
      <c r="M82" s="41"/>
      <c r="N82" s="41"/>
      <c r="O82" s="41"/>
      <c r="P82" s="41"/>
      <c r="Q82" s="1" t="s">
        <v>988</v>
      </c>
      <c r="R82" s="1" t="s">
        <v>827</v>
      </c>
      <c r="S82" s="41"/>
      <c r="T82" s="45"/>
      <c r="U82" s="41"/>
      <c r="V82" s="41"/>
    </row>
    <row r="83" spans="1:22" ht="12.75" customHeight="1" thickBot="1" x14ac:dyDescent="0.3">
      <c r="A83" s="41"/>
      <c r="B83" s="41"/>
      <c r="C83" s="61"/>
      <c r="D83" s="41"/>
      <c r="E83" s="41"/>
      <c r="F83" s="41"/>
      <c r="G83" s="41"/>
      <c r="H83" s="43"/>
      <c r="I83" s="41"/>
      <c r="J83" s="41"/>
      <c r="K83" s="41"/>
      <c r="L83" s="41"/>
      <c r="M83" s="41"/>
      <c r="N83" s="41"/>
      <c r="O83" s="41"/>
      <c r="P83" s="41"/>
      <c r="Q83" s="1" t="s">
        <v>987</v>
      </c>
      <c r="R83" s="1" t="s">
        <v>827</v>
      </c>
      <c r="S83" s="41"/>
      <c r="T83" s="45"/>
      <c r="U83" s="41"/>
      <c r="V83" s="41"/>
    </row>
    <row r="84" spans="1:22" ht="12.75" customHeight="1" thickBot="1" x14ac:dyDescent="0.3">
      <c r="A84" s="41"/>
      <c r="B84" s="41"/>
      <c r="C84" s="61"/>
      <c r="D84" s="41"/>
      <c r="E84" s="41"/>
      <c r="F84" s="41"/>
      <c r="G84" s="41"/>
      <c r="H84" s="43"/>
      <c r="I84" s="41"/>
      <c r="J84" s="41"/>
      <c r="K84" s="41"/>
      <c r="L84" s="41"/>
      <c r="M84" s="41"/>
      <c r="N84" s="41"/>
      <c r="O84" s="41"/>
      <c r="P84" s="41"/>
      <c r="Q84" s="1" t="s">
        <v>986</v>
      </c>
      <c r="R84" s="1" t="s">
        <v>827</v>
      </c>
      <c r="S84" s="41"/>
      <c r="T84" s="45"/>
      <c r="U84" s="41"/>
      <c r="V84" s="41"/>
    </row>
    <row r="85" spans="1:22" ht="12.75" customHeight="1" thickBot="1" x14ac:dyDescent="0.3">
      <c r="A85" s="41"/>
      <c r="B85" s="41"/>
      <c r="C85" s="61"/>
      <c r="D85" s="41"/>
      <c r="E85" s="41"/>
      <c r="F85" s="41"/>
      <c r="G85" s="41"/>
      <c r="H85" s="43"/>
      <c r="I85" s="41"/>
      <c r="J85" s="41"/>
      <c r="K85" s="41"/>
      <c r="L85" s="41"/>
      <c r="M85" s="41"/>
      <c r="N85" s="41"/>
      <c r="O85" s="41"/>
      <c r="P85" s="41"/>
      <c r="Q85" s="1" t="s">
        <v>985</v>
      </c>
      <c r="R85" s="1" t="s">
        <v>176</v>
      </c>
      <c r="S85" s="41"/>
      <c r="T85" s="45"/>
      <c r="U85" s="41"/>
      <c r="V85" s="41"/>
    </row>
    <row r="86" spans="1:22" ht="12.75" customHeight="1" thickBot="1" x14ac:dyDescent="0.3">
      <c r="A86" s="41"/>
      <c r="B86" s="41"/>
      <c r="C86" s="61"/>
      <c r="D86" s="41"/>
      <c r="E86" s="41"/>
      <c r="F86" s="41"/>
      <c r="G86" s="41"/>
      <c r="H86" s="43"/>
      <c r="I86" s="41"/>
      <c r="J86" s="41"/>
      <c r="K86" s="41"/>
      <c r="L86" s="41"/>
      <c r="M86" s="41"/>
      <c r="N86" s="41"/>
      <c r="O86" s="41"/>
      <c r="P86" s="41"/>
      <c r="Q86" s="1" t="s">
        <v>825</v>
      </c>
      <c r="R86" s="1" t="s">
        <v>824</v>
      </c>
      <c r="S86" s="41"/>
      <c r="T86" s="45"/>
      <c r="U86" s="41"/>
      <c r="V86" s="41"/>
    </row>
    <row r="87" spans="1:22" ht="12.75" customHeight="1" thickBot="1" x14ac:dyDescent="0.3">
      <c r="A87" s="41"/>
      <c r="B87" s="41"/>
      <c r="C87" s="61"/>
      <c r="D87" s="41"/>
      <c r="E87" s="41"/>
      <c r="F87" s="41"/>
      <c r="G87" s="41"/>
      <c r="H87" s="43"/>
      <c r="I87" s="41"/>
      <c r="J87" s="41"/>
      <c r="K87" s="41"/>
      <c r="L87" s="41"/>
      <c r="M87" s="41"/>
      <c r="N87" s="41"/>
      <c r="O87" s="41"/>
      <c r="P87" s="41"/>
      <c r="Q87" s="1" t="s">
        <v>823</v>
      </c>
      <c r="R87" s="1" t="s">
        <v>822</v>
      </c>
      <c r="S87" s="41"/>
      <c r="T87" s="45"/>
      <c r="U87" s="41"/>
      <c r="V87" s="41"/>
    </row>
    <row r="88" spans="1:22" ht="12.75" customHeight="1" thickBot="1" x14ac:dyDescent="0.3">
      <c r="A88" s="41"/>
      <c r="B88" s="41"/>
      <c r="C88" s="61"/>
      <c r="D88" s="41"/>
      <c r="E88" s="41"/>
      <c r="F88" s="41"/>
      <c r="G88" s="41"/>
      <c r="H88" s="43"/>
      <c r="I88" s="41"/>
      <c r="J88" s="41"/>
      <c r="K88" s="41"/>
      <c r="L88" s="41"/>
      <c r="M88" s="41"/>
      <c r="N88" s="41"/>
      <c r="O88" s="41"/>
      <c r="P88" s="41"/>
      <c r="Q88" s="1" t="s">
        <v>821</v>
      </c>
      <c r="R88" s="1" t="s">
        <v>771</v>
      </c>
      <c r="S88" s="41"/>
      <c r="T88" s="45"/>
      <c r="U88" s="41"/>
      <c r="V88" s="41"/>
    </row>
    <row r="89" spans="1:22" ht="12.75" customHeight="1" thickBot="1" x14ac:dyDescent="0.3">
      <c r="A89" s="42"/>
      <c r="B89" s="42"/>
      <c r="C89" s="62"/>
      <c r="D89" s="42"/>
      <c r="E89" s="42"/>
      <c r="F89" s="42"/>
      <c r="G89" s="42"/>
      <c r="H89" s="44"/>
      <c r="I89" s="42"/>
      <c r="J89" s="42"/>
      <c r="K89" s="42"/>
      <c r="L89" s="42"/>
      <c r="M89" s="42"/>
      <c r="N89" s="42"/>
      <c r="O89" s="42"/>
      <c r="P89" s="42"/>
      <c r="Q89" s="1" t="s">
        <v>984</v>
      </c>
      <c r="R89" s="1" t="s">
        <v>819</v>
      </c>
      <c r="S89" s="42"/>
      <c r="T89" s="46"/>
      <c r="U89" s="42"/>
      <c r="V89" s="42"/>
    </row>
    <row r="90" spans="1:22" ht="12.75" customHeight="1" thickBot="1" x14ac:dyDescent="0.3">
      <c r="A90" s="47" t="s">
        <v>208</v>
      </c>
      <c r="B90" s="47">
        <v>555</v>
      </c>
      <c r="C90" s="60" t="s">
        <v>96</v>
      </c>
      <c r="D90" s="47" t="s">
        <v>904</v>
      </c>
      <c r="E90" s="47" t="s">
        <v>938</v>
      </c>
      <c r="F90" s="47" t="s">
        <v>4</v>
      </c>
      <c r="G90" s="47"/>
      <c r="H90" s="48" t="s">
        <v>983</v>
      </c>
      <c r="I90" s="47" t="s">
        <v>835</v>
      </c>
      <c r="J90" s="47" t="s">
        <v>202</v>
      </c>
      <c r="K90" s="47"/>
      <c r="L90" s="47">
        <v>0</v>
      </c>
      <c r="M90" s="47" t="s">
        <v>982</v>
      </c>
      <c r="N90" s="47" t="s">
        <v>904</v>
      </c>
      <c r="O90" s="47" t="s">
        <v>17</v>
      </c>
      <c r="P90" s="47" t="s">
        <v>24</v>
      </c>
      <c r="Q90" s="1" t="s">
        <v>956</v>
      </c>
      <c r="R90" s="1" t="s">
        <v>902</v>
      </c>
      <c r="S90" s="47" t="s">
        <v>17</v>
      </c>
      <c r="T90" s="49">
        <v>0</v>
      </c>
      <c r="U90" s="47">
        <v>123</v>
      </c>
      <c r="V90" s="47"/>
    </row>
    <row r="91" spans="1:22" ht="12.75" customHeight="1" thickBot="1" x14ac:dyDescent="0.3">
      <c r="A91" s="41"/>
      <c r="B91" s="41"/>
      <c r="C91" s="61"/>
      <c r="D91" s="41"/>
      <c r="E91" s="41"/>
      <c r="F91" s="41"/>
      <c r="G91" s="41"/>
      <c r="H91" s="43"/>
      <c r="I91" s="41"/>
      <c r="J91" s="41"/>
      <c r="K91" s="41"/>
      <c r="L91" s="41"/>
      <c r="M91" s="41"/>
      <c r="N91" s="41"/>
      <c r="O91" s="41"/>
      <c r="P91" s="41"/>
      <c r="Q91" s="1" t="s">
        <v>945</v>
      </c>
      <c r="R91" s="1" t="s">
        <v>852</v>
      </c>
      <c r="S91" s="41"/>
      <c r="T91" s="45"/>
      <c r="U91" s="41"/>
      <c r="V91" s="41"/>
    </row>
    <row r="92" spans="1:22" ht="12.75" customHeight="1" thickBot="1" x14ac:dyDescent="0.3">
      <c r="A92" s="41"/>
      <c r="B92" s="41"/>
      <c r="C92" s="61"/>
      <c r="D92" s="41"/>
      <c r="E92" s="41"/>
      <c r="F92" s="41"/>
      <c r="G92" s="41"/>
      <c r="H92" s="43"/>
      <c r="I92" s="41"/>
      <c r="J92" s="41"/>
      <c r="K92" s="41"/>
      <c r="L92" s="41"/>
      <c r="M92" s="41"/>
      <c r="N92" s="41"/>
      <c r="O92" s="41"/>
      <c r="P92" s="41"/>
      <c r="Q92" s="1" t="s">
        <v>978</v>
      </c>
      <c r="R92" s="1" t="s">
        <v>922</v>
      </c>
      <c r="S92" s="41"/>
      <c r="T92" s="45"/>
      <c r="U92" s="41"/>
      <c r="V92" s="41"/>
    </row>
    <row r="93" spans="1:22" ht="12.75" customHeight="1" thickBot="1" x14ac:dyDescent="0.3">
      <c r="A93" s="41"/>
      <c r="B93" s="41"/>
      <c r="C93" s="61"/>
      <c r="D93" s="41"/>
      <c r="E93" s="41"/>
      <c r="F93" s="41"/>
      <c r="G93" s="41"/>
      <c r="H93" s="43"/>
      <c r="I93" s="41"/>
      <c r="J93" s="41"/>
      <c r="K93" s="41"/>
      <c r="L93" s="41"/>
      <c r="M93" s="41"/>
      <c r="N93" s="41"/>
      <c r="O93" s="41"/>
      <c r="P93" s="41"/>
      <c r="Q93" s="1" t="s">
        <v>921</v>
      </c>
      <c r="R93" s="1" t="s">
        <v>870</v>
      </c>
      <c r="S93" s="41"/>
      <c r="T93" s="45"/>
      <c r="U93" s="41"/>
      <c r="V93" s="41"/>
    </row>
    <row r="94" spans="1:22" ht="12.75" customHeight="1" thickBot="1" x14ac:dyDescent="0.3">
      <c r="A94" s="41"/>
      <c r="B94" s="41"/>
      <c r="C94" s="61"/>
      <c r="D94" s="41"/>
      <c r="E94" s="41"/>
      <c r="F94" s="41"/>
      <c r="G94" s="41"/>
      <c r="H94" s="43"/>
      <c r="I94" s="41"/>
      <c r="J94" s="41"/>
      <c r="K94" s="41"/>
      <c r="L94" s="41"/>
      <c r="M94" s="41"/>
      <c r="N94" s="41"/>
      <c r="O94" s="41"/>
      <c r="P94" s="41"/>
      <c r="Q94" s="1" t="s">
        <v>967</v>
      </c>
      <c r="R94" s="1" t="s">
        <v>919</v>
      </c>
      <c r="S94" s="41"/>
      <c r="T94" s="45"/>
      <c r="U94" s="41"/>
      <c r="V94" s="41"/>
    </row>
    <row r="95" spans="1:22" ht="12.75" customHeight="1" thickBot="1" x14ac:dyDescent="0.3">
      <c r="A95" s="41"/>
      <c r="B95" s="41"/>
      <c r="C95" s="61"/>
      <c r="D95" s="41"/>
      <c r="E95" s="41"/>
      <c r="F95" s="41"/>
      <c r="G95" s="41"/>
      <c r="H95" s="43"/>
      <c r="I95" s="41"/>
      <c r="J95" s="41"/>
      <c r="K95" s="41"/>
      <c r="L95" s="41"/>
      <c r="M95" s="41"/>
      <c r="N95" s="41"/>
      <c r="O95" s="41"/>
      <c r="P95" s="41"/>
      <c r="Q95" s="1" t="s">
        <v>981</v>
      </c>
      <c r="R95" s="1" t="s">
        <v>919</v>
      </c>
      <c r="S95" s="41"/>
      <c r="T95" s="45"/>
      <c r="U95" s="41"/>
      <c r="V95" s="41"/>
    </row>
    <row r="96" spans="1:22" ht="12.75" customHeight="1" thickBot="1" x14ac:dyDescent="0.3">
      <c r="A96" s="41"/>
      <c r="B96" s="41"/>
      <c r="C96" s="61"/>
      <c r="D96" s="41"/>
      <c r="E96" s="41"/>
      <c r="F96" s="41"/>
      <c r="G96" s="41"/>
      <c r="H96" s="43"/>
      <c r="I96" s="41"/>
      <c r="J96" s="41"/>
      <c r="K96" s="41"/>
      <c r="L96" s="41"/>
      <c r="M96" s="41"/>
      <c r="N96" s="41"/>
      <c r="O96" s="41"/>
      <c r="P96" s="41"/>
      <c r="Q96" s="1" t="s">
        <v>918</v>
      </c>
      <c r="R96" s="1" t="s">
        <v>917</v>
      </c>
      <c r="S96" s="41"/>
      <c r="T96" s="45"/>
      <c r="U96" s="41"/>
      <c r="V96" s="41"/>
    </row>
    <row r="97" spans="1:22" ht="12.75" customHeight="1" thickBot="1" x14ac:dyDescent="0.3">
      <c r="A97" s="41"/>
      <c r="B97" s="41"/>
      <c r="C97" s="61"/>
      <c r="D97" s="41"/>
      <c r="E97" s="41"/>
      <c r="F97" s="41"/>
      <c r="G97" s="41"/>
      <c r="H97" s="43"/>
      <c r="I97" s="41"/>
      <c r="J97" s="41"/>
      <c r="K97" s="41"/>
      <c r="L97" s="41"/>
      <c r="M97" s="41"/>
      <c r="N97" s="41"/>
      <c r="O97" s="41"/>
      <c r="P97" s="41"/>
      <c r="Q97" s="1" t="s">
        <v>951</v>
      </c>
      <c r="R97" s="1" t="s">
        <v>784</v>
      </c>
      <c r="S97" s="41"/>
      <c r="T97" s="45"/>
      <c r="U97" s="41"/>
      <c r="V97" s="41"/>
    </row>
    <row r="98" spans="1:22" ht="12.75" customHeight="1" thickBot="1" x14ac:dyDescent="0.3">
      <c r="A98" s="41"/>
      <c r="B98" s="41"/>
      <c r="C98" s="61"/>
      <c r="D98" s="41"/>
      <c r="E98" s="41"/>
      <c r="F98" s="41"/>
      <c r="G98" s="41"/>
      <c r="H98" s="43"/>
      <c r="I98" s="41"/>
      <c r="J98" s="41"/>
      <c r="K98" s="41"/>
      <c r="L98" s="41"/>
      <c r="M98" s="41"/>
      <c r="N98" s="41"/>
      <c r="O98" s="41"/>
      <c r="P98" s="41"/>
      <c r="Q98" s="1" t="s">
        <v>914</v>
      </c>
      <c r="R98" s="1" t="s">
        <v>913</v>
      </c>
      <c r="S98" s="41"/>
      <c r="T98" s="45"/>
      <c r="U98" s="41"/>
      <c r="V98" s="41"/>
    </row>
    <row r="99" spans="1:22" ht="12.75" customHeight="1" thickBot="1" x14ac:dyDescent="0.3">
      <c r="A99" s="41"/>
      <c r="B99" s="41"/>
      <c r="C99" s="61"/>
      <c r="D99" s="41"/>
      <c r="E99" s="41"/>
      <c r="F99" s="41"/>
      <c r="G99" s="41"/>
      <c r="H99" s="43"/>
      <c r="I99" s="41"/>
      <c r="J99" s="41"/>
      <c r="K99" s="41"/>
      <c r="L99" s="41"/>
      <c r="M99" s="41"/>
      <c r="N99" s="41"/>
      <c r="O99" s="41"/>
      <c r="P99" s="41"/>
      <c r="Q99" s="1" t="s">
        <v>976</v>
      </c>
      <c r="R99" s="1" t="s">
        <v>827</v>
      </c>
      <c r="S99" s="41"/>
      <c r="T99" s="45"/>
      <c r="U99" s="41"/>
      <c r="V99" s="41"/>
    </row>
    <row r="100" spans="1:22" ht="12.75" customHeight="1" thickBot="1" x14ac:dyDescent="0.3">
      <c r="A100" s="41"/>
      <c r="B100" s="41"/>
      <c r="C100" s="61"/>
      <c r="D100" s="41"/>
      <c r="E100" s="41"/>
      <c r="F100" s="41"/>
      <c r="G100" s="41"/>
      <c r="H100" s="43"/>
      <c r="I100" s="41"/>
      <c r="J100" s="41"/>
      <c r="K100" s="41"/>
      <c r="L100" s="41"/>
      <c r="M100" s="41"/>
      <c r="N100" s="41"/>
      <c r="O100" s="41"/>
      <c r="P100" s="41"/>
      <c r="Q100" s="1" t="s">
        <v>975</v>
      </c>
      <c r="R100" s="1" t="s">
        <v>961</v>
      </c>
      <c r="S100" s="41"/>
      <c r="T100" s="45"/>
      <c r="U100" s="41"/>
      <c r="V100" s="41"/>
    </row>
    <row r="101" spans="1:22" ht="12.75" customHeight="1" thickBot="1" x14ac:dyDescent="0.3">
      <c r="A101" s="41"/>
      <c r="B101" s="41"/>
      <c r="C101" s="61"/>
      <c r="D101" s="41"/>
      <c r="E101" s="41"/>
      <c r="F101" s="41"/>
      <c r="G101" s="41"/>
      <c r="H101" s="43"/>
      <c r="I101" s="41"/>
      <c r="J101" s="41"/>
      <c r="K101" s="41"/>
      <c r="L101" s="41"/>
      <c r="M101" s="41"/>
      <c r="N101" s="41"/>
      <c r="O101" s="41"/>
      <c r="P101" s="41"/>
      <c r="Q101" s="1" t="s">
        <v>974</v>
      </c>
      <c r="R101" s="1" t="s">
        <v>176</v>
      </c>
      <c r="S101" s="41"/>
      <c r="T101" s="45"/>
      <c r="U101" s="41"/>
      <c r="V101" s="41"/>
    </row>
    <row r="102" spans="1:22" ht="12.75" customHeight="1" thickBot="1" x14ac:dyDescent="0.3">
      <c r="A102" s="41"/>
      <c r="B102" s="41"/>
      <c r="C102" s="61"/>
      <c r="D102" s="41"/>
      <c r="E102" s="41"/>
      <c r="F102" s="41"/>
      <c r="G102" s="41"/>
      <c r="H102" s="43"/>
      <c r="I102" s="41"/>
      <c r="J102" s="41"/>
      <c r="K102" s="41"/>
      <c r="L102" s="41"/>
      <c r="M102" s="41"/>
      <c r="N102" s="41"/>
      <c r="O102" s="41"/>
      <c r="P102" s="41"/>
      <c r="Q102" s="1" t="s">
        <v>825</v>
      </c>
      <c r="R102" s="1" t="s">
        <v>824</v>
      </c>
      <c r="S102" s="41"/>
      <c r="T102" s="45"/>
      <c r="U102" s="41"/>
      <c r="V102" s="41"/>
    </row>
    <row r="103" spans="1:22" ht="12.75" customHeight="1" thickBot="1" x14ac:dyDescent="0.3">
      <c r="A103" s="41"/>
      <c r="B103" s="41"/>
      <c r="C103" s="61"/>
      <c r="D103" s="41"/>
      <c r="E103" s="41"/>
      <c r="F103" s="41"/>
      <c r="G103" s="41"/>
      <c r="H103" s="43"/>
      <c r="I103" s="41"/>
      <c r="J103" s="41"/>
      <c r="K103" s="41"/>
      <c r="L103" s="41"/>
      <c r="M103" s="41"/>
      <c r="N103" s="41"/>
      <c r="O103" s="41"/>
      <c r="P103" s="41"/>
      <c r="Q103" s="1" t="s">
        <v>823</v>
      </c>
      <c r="R103" s="1" t="s">
        <v>822</v>
      </c>
      <c r="S103" s="41"/>
      <c r="T103" s="45"/>
      <c r="U103" s="41"/>
      <c r="V103" s="41"/>
    </row>
    <row r="104" spans="1:22" ht="12.75" customHeight="1" thickBot="1" x14ac:dyDescent="0.3">
      <c r="A104" s="41"/>
      <c r="B104" s="41"/>
      <c r="C104" s="61"/>
      <c r="D104" s="41"/>
      <c r="E104" s="41"/>
      <c r="F104" s="41"/>
      <c r="G104" s="41"/>
      <c r="H104" s="43"/>
      <c r="I104" s="41"/>
      <c r="J104" s="41"/>
      <c r="K104" s="41"/>
      <c r="L104" s="41"/>
      <c r="M104" s="41"/>
      <c r="N104" s="41"/>
      <c r="O104" s="41"/>
      <c r="P104" s="41"/>
      <c r="Q104" s="1" t="s">
        <v>821</v>
      </c>
      <c r="R104" s="1" t="s">
        <v>771</v>
      </c>
      <c r="S104" s="41"/>
      <c r="T104" s="45"/>
      <c r="U104" s="41"/>
      <c r="V104" s="41"/>
    </row>
    <row r="105" spans="1:22" ht="12.75" customHeight="1" thickBot="1" x14ac:dyDescent="0.3">
      <c r="A105" s="41"/>
      <c r="B105" s="41"/>
      <c r="C105" s="61"/>
      <c r="D105" s="41"/>
      <c r="E105" s="41"/>
      <c r="F105" s="41"/>
      <c r="G105" s="41"/>
      <c r="H105" s="43"/>
      <c r="I105" s="41"/>
      <c r="J105" s="41"/>
      <c r="K105" s="41"/>
      <c r="L105" s="41"/>
      <c r="M105" s="42"/>
      <c r="N105" s="42"/>
      <c r="O105" s="42"/>
      <c r="P105" s="42"/>
      <c r="Q105" s="1" t="s">
        <v>980</v>
      </c>
      <c r="R105" s="1" t="s">
        <v>819</v>
      </c>
      <c r="S105" s="41"/>
      <c r="T105" s="45"/>
      <c r="U105" s="41"/>
      <c r="V105" s="41"/>
    </row>
    <row r="106" spans="1:22" ht="12.75" customHeight="1" thickBot="1" x14ac:dyDescent="0.3">
      <c r="A106" s="41"/>
      <c r="B106" s="41"/>
      <c r="C106" s="61"/>
      <c r="D106" s="41"/>
      <c r="E106" s="41"/>
      <c r="F106" s="41"/>
      <c r="G106" s="41"/>
      <c r="H106" s="43"/>
      <c r="I106" s="41"/>
      <c r="J106" s="41"/>
      <c r="K106" s="41"/>
      <c r="L106" s="41"/>
      <c r="M106" s="47" t="s">
        <v>979</v>
      </c>
      <c r="N106" s="47" t="s">
        <v>904</v>
      </c>
      <c r="O106" s="47" t="s">
        <v>17</v>
      </c>
      <c r="P106" s="47" t="s">
        <v>24</v>
      </c>
      <c r="Q106" s="1" t="s">
        <v>946</v>
      </c>
      <c r="R106" s="1" t="s">
        <v>902</v>
      </c>
      <c r="S106" s="41"/>
      <c r="T106" s="45"/>
      <c r="U106" s="41"/>
      <c r="V106" s="41"/>
    </row>
    <row r="107" spans="1:22" ht="12.75" customHeight="1" thickBot="1" x14ac:dyDescent="0.3">
      <c r="A107" s="41"/>
      <c r="B107" s="41"/>
      <c r="C107" s="61"/>
      <c r="D107" s="41"/>
      <c r="E107" s="41"/>
      <c r="F107" s="41"/>
      <c r="G107" s="41"/>
      <c r="H107" s="43"/>
      <c r="I107" s="41"/>
      <c r="J107" s="41"/>
      <c r="K107" s="41"/>
      <c r="L107" s="41"/>
      <c r="M107" s="41"/>
      <c r="N107" s="41"/>
      <c r="O107" s="41"/>
      <c r="P107" s="41"/>
      <c r="Q107" s="1" t="s">
        <v>945</v>
      </c>
      <c r="R107" s="1" t="s">
        <v>852</v>
      </c>
      <c r="S107" s="41"/>
      <c r="T107" s="45"/>
      <c r="U107" s="41"/>
      <c r="V107" s="41"/>
    </row>
    <row r="108" spans="1:22" ht="12.75" customHeight="1" thickBot="1" x14ac:dyDescent="0.3">
      <c r="A108" s="41"/>
      <c r="B108" s="41"/>
      <c r="C108" s="61"/>
      <c r="D108" s="41"/>
      <c r="E108" s="41"/>
      <c r="F108" s="41"/>
      <c r="G108" s="41"/>
      <c r="H108" s="43"/>
      <c r="I108" s="41"/>
      <c r="J108" s="41"/>
      <c r="K108" s="41"/>
      <c r="L108" s="41"/>
      <c r="M108" s="41"/>
      <c r="N108" s="41"/>
      <c r="O108" s="41"/>
      <c r="P108" s="41"/>
      <c r="Q108" s="1" t="s">
        <v>978</v>
      </c>
      <c r="R108" s="1" t="s">
        <v>922</v>
      </c>
      <c r="S108" s="41"/>
      <c r="T108" s="45"/>
      <c r="U108" s="41"/>
      <c r="V108" s="41"/>
    </row>
    <row r="109" spans="1:22" ht="12.75" customHeight="1" thickBot="1" x14ac:dyDescent="0.3">
      <c r="A109" s="41"/>
      <c r="B109" s="41"/>
      <c r="C109" s="61"/>
      <c r="D109" s="41"/>
      <c r="E109" s="41"/>
      <c r="F109" s="41"/>
      <c r="G109" s="41"/>
      <c r="H109" s="43"/>
      <c r="I109" s="41"/>
      <c r="J109" s="41"/>
      <c r="K109" s="41"/>
      <c r="L109" s="41"/>
      <c r="M109" s="41"/>
      <c r="N109" s="41"/>
      <c r="O109" s="41"/>
      <c r="P109" s="41"/>
      <c r="Q109" s="1" t="s">
        <v>921</v>
      </c>
      <c r="R109" s="1" t="s">
        <v>870</v>
      </c>
      <c r="S109" s="41"/>
      <c r="T109" s="45"/>
      <c r="U109" s="41"/>
      <c r="V109" s="41"/>
    </row>
    <row r="110" spans="1:22" ht="12.75" customHeight="1" thickBot="1" x14ac:dyDescent="0.3">
      <c r="A110" s="41"/>
      <c r="B110" s="41"/>
      <c r="C110" s="61"/>
      <c r="D110" s="41"/>
      <c r="E110" s="41"/>
      <c r="F110" s="41"/>
      <c r="G110" s="41"/>
      <c r="H110" s="43"/>
      <c r="I110" s="41"/>
      <c r="J110" s="41"/>
      <c r="K110" s="41"/>
      <c r="L110" s="41"/>
      <c r="M110" s="41"/>
      <c r="N110" s="41"/>
      <c r="O110" s="41"/>
      <c r="P110" s="41"/>
      <c r="Q110" s="1" t="s">
        <v>977</v>
      </c>
      <c r="R110" s="1" t="s">
        <v>919</v>
      </c>
      <c r="S110" s="41"/>
      <c r="T110" s="45"/>
      <c r="U110" s="41"/>
      <c r="V110" s="41"/>
    </row>
    <row r="111" spans="1:22" ht="12.75" customHeight="1" thickBot="1" x14ac:dyDescent="0.3">
      <c r="A111" s="41"/>
      <c r="B111" s="41"/>
      <c r="C111" s="61"/>
      <c r="D111" s="41"/>
      <c r="E111" s="41"/>
      <c r="F111" s="41"/>
      <c r="G111" s="41"/>
      <c r="H111" s="43"/>
      <c r="I111" s="41"/>
      <c r="J111" s="41"/>
      <c r="K111" s="41"/>
      <c r="L111" s="41"/>
      <c r="M111" s="41"/>
      <c r="N111" s="41"/>
      <c r="O111" s="41"/>
      <c r="P111" s="41"/>
      <c r="Q111" s="1" t="s">
        <v>918</v>
      </c>
      <c r="R111" s="1" t="s">
        <v>917</v>
      </c>
      <c r="S111" s="41"/>
      <c r="T111" s="45"/>
      <c r="U111" s="41"/>
      <c r="V111" s="41"/>
    </row>
    <row r="112" spans="1:22" ht="12.75" customHeight="1" thickBot="1" x14ac:dyDescent="0.3">
      <c r="A112" s="41"/>
      <c r="B112" s="41"/>
      <c r="C112" s="61"/>
      <c r="D112" s="41"/>
      <c r="E112" s="41"/>
      <c r="F112" s="41"/>
      <c r="G112" s="41"/>
      <c r="H112" s="43"/>
      <c r="I112" s="41"/>
      <c r="J112" s="41"/>
      <c r="K112" s="41"/>
      <c r="L112" s="41"/>
      <c r="M112" s="41"/>
      <c r="N112" s="41"/>
      <c r="O112" s="41"/>
      <c r="P112" s="41"/>
      <c r="Q112" s="1" t="s">
        <v>963</v>
      </c>
      <c r="R112" s="1" t="s">
        <v>784</v>
      </c>
      <c r="S112" s="41"/>
      <c r="T112" s="45"/>
      <c r="U112" s="41"/>
      <c r="V112" s="41"/>
    </row>
    <row r="113" spans="1:22" ht="12.75" customHeight="1" thickBot="1" x14ac:dyDescent="0.3">
      <c r="A113" s="41"/>
      <c r="B113" s="41"/>
      <c r="C113" s="61"/>
      <c r="D113" s="41"/>
      <c r="E113" s="41"/>
      <c r="F113" s="41"/>
      <c r="G113" s="41"/>
      <c r="H113" s="43"/>
      <c r="I113" s="41"/>
      <c r="J113" s="41"/>
      <c r="K113" s="41"/>
      <c r="L113" s="41"/>
      <c r="M113" s="41"/>
      <c r="N113" s="41"/>
      <c r="O113" s="41"/>
      <c r="P113" s="41"/>
      <c r="Q113" s="1" t="s">
        <v>914</v>
      </c>
      <c r="R113" s="1" t="s">
        <v>913</v>
      </c>
      <c r="S113" s="41"/>
      <c r="T113" s="45"/>
      <c r="U113" s="41"/>
      <c r="V113" s="41"/>
    </row>
    <row r="114" spans="1:22" ht="12.75" customHeight="1" thickBot="1" x14ac:dyDescent="0.3">
      <c r="A114" s="41"/>
      <c r="B114" s="41"/>
      <c r="C114" s="61"/>
      <c r="D114" s="41"/>
      <c r="E114" s="41"/>
      <c r="F114" s="41"/>
      <c r="G114" s="41"/>
      <c r="H114" s="43"/>
      <c r="I114" s="41"/>
      <c r="J114" s="41"/>
      <c r="K114" s="41"/>
      <c r="L114" s="41"/>
      <c r="M114" s="41"/>
      <c r="N114" s="41"/>
      <c r="O114" s="41"/>
      <c r="P114" s="41"/>
      <c r="Q114" s="1" t="s">
        <v>976</v>
      </c>
      <c r="R114" s="1" t="s">
        <v>827</v>
      </c>
      <c r="S114" s="41"/>
      <c r="T114" s="45"/>
      <c r="U114" s="41"/>
      <c r="V114" s="41"/>
    </row>
    <row r="115" spans="1:22" ht="12.75" customHeight="1" thickBot="1" x14ac:dyDescent="0.3">
      <c r="A115" s="41"/>
      <c r="B115" s="41"/>
      <c r="C115" s="61"/>
      <c r="D115" s="41"/>
      <c r="E115" s="41"/>
      <c r="F115" s="41"/>
      <c r="G115" s="41"/>
      <c r="H115" s="43"/>
      <c r="I115" s="41"/>
      <c r="J115" s="41"/>
      <c r="K115" s="41"/>
      <c r="L115" s="41"/>
      <c r="M115" s="41"/>
      <c r="N115" s="41"/>
      <c r="O115" s="41"/>
      <c r="P115" s="41"/>
      <c r="Q115" s="1" t="s">
        <v>975</v>
      </c>
      <c r="R115" s="1" t="s">
        <v>961</v>
      </c>
      <c r="S115" s="41"/>
      <c r="T115" s="45"/>
      <c r="U115" s="41"/>
      <c r="V115" s="41"/>
    </row>
    <row r="116" spans="1:22" ht="12.75" customHeight="1" thickBot="1" x14ac:dyDescent="0.3">
      <c r="A116" s="41"/>
      <c r="B116" s="41"/>
      <c r="C116" s="61"/>
      <c r="D116" s="41"/>
      <c r="E116" s="41"/>
      <c r="F116" s="41"/>
      <c r="G116" s="41"/>
      <c r="H116" s="43"/>
      <c r="I116" s="41"/>
      <c r="J116" s="41"/>
      <c r="K116" s="41"/>
      <c r="L116" s="41"/>
      <c r="M116" s="41"/>
      <c r="N116" s="41"/>
      <c r="O116" s="41"/>
      <c r="P116" s="41"/>
      <c r="Q116" s="1" t="s">
        <v>974</v>
      </c>
      <c r="R116" s="1" t="s">
        <v>176</v>
      </c>
      <c r="S116" s="41"/>
      <c r="T116" s="45"/>
      <c r="U116" s="41"/>
      <c r="V116" s="41"/>
    </row>
    <row r="117" spans="1:22" ht="12.75" customHeight="1" thickBot="1" x14ac:dyDescent="0.3">
      <c r="A117" s="41"/>
      <c r="B117" s="41"/>
      <c r="C117" s="61"/>
      <c r="D117" s="41"/>
      <c r="E117" s="41"/>
      <c r="F117" s="41"/>
      <c r="G117" s="41"/>
      <c r="H117" s="43"/>
      <c r="I117" s="41"/>
      <c r="J117" s="41"/>
      <c r="K117" s="41"/>
      <c r="L117" s="41"/>
      <c r="M117" s="41"/>
      <c r="N117" s="41"/>
      <c r="O117" s="41"/>
      <c r="P117" s="41"/>
      <c r="Q117" s="1" t="s">
        <v>825</v>
      </c>
      <c r="R117" s="1" t="s">
        <v>824</v>
      </c>
      <c r="S117" s="41"/>
      <c r="T117" s="45"/>
      <c r="U117" s="41"/>
      <c r="V117" s="41"/>
    </row>
    <row r="118" spans="1:22" ht="12.75" customHeight="1" thickBot="1" x14ac:dyDescent="0.3">
      <c r="A118" s="41"/>
      <c r="B118" s="41"/>
      <c r="C118" s="61"/>
      <c r="D118" s="41"/>
      <c r="E118" s="41"/>
      <c r="F118" s="41"/>
      <c r="G118" s="41"/>
      <c r="H118" s="43"/>
      <c r="I118" s="41"/>
      <c r="J118" s="41"/>
      <c r="K118" s="41"/>
      <c r="L118" s="41"/>
      <c r="M118" s="41"/>
      <c r="N118" s="41"/>
      <c r="O118" s="41"/>
      <c r="P118" s="41"/>
      <c r="Q118" s="1" t="s">
        <v>823</v>
      </c>
      <c r="R118" s="1" t="s">
        <v>822</v>
      </c>
      <c r="S118" s="41"/>
      <c r="T118" s="45"/>
      <c r="U118" s="41"/>
      <c r="V118" s="41"/>
    </row>
    <row r="119" spans="1:22" ht="12.75" customHeight="1" thickBot="1" x14ac:dyDescent="0.3">
      <c r="A119" s="41"/>
      <c r="B119" s="41"/>
      <c r="C119" s="61"/>
      <c r="D119" s="41"/>
      <c r="E119" s="41"/>
      <c r="F119" s="41"/>
      <c r="G119" s="41"/>
      <c r="H119" s="43"/>
      <c r="I119" s="41"/>
      <c r="J119" s="41"/>
      <c r="K119" s="41"/>
      <c r="L119" s="41"/>
      <c r="M119" s="41"/>
      <c r="N119" s="41"/>
      <c r="O119" s="41"/>
      <c r="P119" s="41"/>
      <c r="Q119" s="1" t="s">
        <v>821</v>
      </c>
      <c r="R119" s="1" t="s">
        <v>771</v>
      </c>
      <c r="S119" s="41"/>
      <c r="T119" s="45"/>
      <c r="U119" s="41"/>
      <c r="V119" s="41"/>
    </row>
    <row r="120" spans="1:22" ht="12.75" customHeight="1" thickBot="1" x14ac:dyDescent="0.3">
      <c r="A120" s="42"/>
      <c r="B120" s="42"/>
      <c r="C120" s="62"/>
      <c r="D120" s="42"/>
      <c r="E120" s="42"/>
      <c r="F120" s="42"/>
      <c r="G120" s="42"/>
      <c r="H120" s="44"/>
      <c r="I120" s="42"/>
      <c r="J120" s="42"/>
      <c r="K120" s="42"/>
      <c r="L120" s="42"/>
      <c r="M120" s="42"/>
      <c r="N120" s="42"/>
      <c r="O120" s="42"/>
      <c r="P120" s="42"/>
      <c r="Q120" s="1" t="s">
        <v>973</v>
      </c>
      <c r="R120" s="1" t="s">
        <v>819</v>
      </c>
      <c r="S120" s="42"/>
      <c r="T120" s="46"/>
      <c r="U120" s="42"/>
      <c r="V120" s="42"/>
    </row>
    <row r="121" spans="1:22" ht="12.75" customHeight="1" thickBot="1" x14ac:dyDescent="0.3">
      <c r="A121" s="47" t="s">
        <v>208</v>
      </c>
      <c r="B121" s="47">
        <v>557</v>
      </c>
      <c r="C121" s="60" t="s">
        <v>96</v>
      </c>
      <c r="D121" s="47" t="s">
        <v>904</v>
      </c>
      <c r="E121" s="47" t="s">
        <v>938</v>
      </c>
      <c r="F121" s="47" t="s">
        <v>4</v>
      </c>
      <c r="G121" s="47"/>
      <c r="H121" s="48" t="s">
        <v>972</v>
      </c>
      <c r="I121" s="47" t="s">
        <v>835</v>
      </c>
      <c r="J121" s="47" t="s">
        <v>202</v>
      </c>
      <c r="K121" s="47"/>
      <c r="L121" s="47">
        <v>0</v>
      </c>
      <c r="M121" s="47" t="s">
        <v>971</v>
      </c>
      <c r="N121" s="47" t="s">
        <v>904</v>
      </c>
      <c r="O121" s="47" t="s">
        <v>17</v>
      </c>
      <c r="P121" s="47" t="s">
        <v>24</v>
      </c>
      <c r="Q121" s="1" t="s">
        <v>956</v>
      </c>
      <c r="R121" s="1" t="s">
        <v>902</v>
      </c>
      <c r="S121" s="47" t="s">
        <v>17</v>
      </c>
      <c r="T121" s="49">
        <v>0</v>
      </c>
      <c r="U121" s="47">
        <v>123</v>
      </c>
      <c r="V121" s="47"/>
    </row>
    <row r="122" spans="1:22" ht="12.75" customHeight="1" thickBot="1" x14ac:dyDescent="0.3">
      <c r="A122" s="41"/>
      <c r="B122" s="41"/>
      <c r="C122" s="61"/>
      <c r="D122" s="41"/>
      <c r="E122" s="41"/>
      <c r="F122" s="41"/>
      <c r="G122" s="41"/>
      <c r="H122" s="43"/>
      <c r="I122" s="41"/>
      <c r="J122" s="41"/>
      <c r="K122" s="41"/>
      <c r="L122" s="41"/>
      <c r="M122" s="41"/>
      <c r="N122" s="41"/>
      <c r="O122" s="41"/>
      <c r="P122" s="41"/>
      <c r="Q122" s="1" t="s">
        <v>970</v>
      </c>
      <c r="R122" s="1" t="s">
        <v>900</v>
      </c>
      <c r="S122" s="41"/>
      <c r="T122" s="45"/>
      <c r="U122" s="41"/>
      <c r="V122" s="41"/>
    </row>
    <row r="123" spans="1:22" ht="12.75" customHeight="1" thickBot="1" x14ac:dyDescent="0.3">
      <c r="A123" s="41"/>
      <c r="B123" s="41"/>
      <c r="C123" s="61"/>
      <c r="D123" s="41"/>
      <c r="E123" s="41"/>
      <c r="F123" s="41"/>
      <c r="G123" s="41"/>
      <c r="H123" s="43"/>
      <c r="I123" s="41"/>
      <c r="J123" s="41"/>
      <c r="K123" s="41"/>
      <c r="L123" s="41"/>
      <c r="M123" s="41"/>
      <c r="N123" s="41"/>
      <c r="O123" s="41"/>
      <c r="P123" s="41"/>
      <c r="Q123" s="1" t="s">
        <v>945</v>
      </c>
      <c r="R123" s="1" t="s">
        <v>852</v>
      </c>
      <c r="S123" s="41"/>
      <c r="T123" s="45"/>
      <c r="U123" s="41"/>
      <c r="V123" s="41"/>
    </row>
    <row r="124" spans="1:22" ht="12.75" customHeight="1" thickBot="1" x14ac:dyDescent="0.3">
      <c r="A124" s="41"/>
      <c r="B124" s="41"/>
      <c r="C124" s="61"/>
      <c r="D124" s="41"/>
      <c r="E124" s="41"/>
      <c r="F124" s="41"/>
      <c r="G124" s="41"/>
      <c r="H124" s="43"/>
      <c r="I124" s="41"/>
      <c r="J124" s="41"/>
      <c r="K124" s="41"/>
      <c r="L124" s="41"/>
      <c r="M124" s="41"/>
      <c r="N124" s="41"/>
      <c r="O124" s="41"/>
      <c r="P124" s="41"/>
      <c r="Q124" s="1" t="s">
        <v>965</v>
      </c>
      <c r="R124" s="1" t="s">
        <v>922</v>
      </c>
      <c r="S124" s="41"/>
      <c r="T124" s="45"/>
      <c r="U124" s="41"/>
      <c r="V124" s="41"/>
    </row>
    <row r="125" spans="1:22" ht="12.75" customHeight="1" thickBot="1" x14ac:dyDescent="0.3">
      <c r="A125" s="41"/>
      <c r="B125" s="41"/>
      <c r="C125" s="61"/>
      <c r="D125" s="41"/>
      <c r="E125" s="41"/>
      <c r="F125" s="41"/>
      <c r="G125" s="41"/>
      <c r="H125" s="43"/>
      <c r="I125" s="41"/>
      <c r="J125" s="41"/>
      <c r="K125" s="41"/>
      <c r="L125" s="41"/>
      <c r="M125" s="41"/>
      <c r="N125" s="41"/>
      <c r="O125" s="41"/>
      <c r="P125" s="41"/>
      <c r="Q125" s="1" t="s">
        <v>921</v>
      </c>
      <c r="R125" s="1" t="s">
        <v>870</v>
      </c>
      <c r="S125" s="41"/>
      <c r="T125" s="45"/>
      <c r="U125" s="41"/>
      <c r="V125" s="41"/>
    </row>
    <row r="126" spans="1:22" ht="12.75" customHeight="1" thickBot="1" x14ac:dyDescent="0.3">
      <c r="A126" s="41"/>
      <c r="B126" s="41"/>
      <c r="C126" s="61"/>
      <c r="D126" s="41"/>
      <c r="E126" s="41"/>
      <c r="F126" s="41"/>
      <c r="G126" s="41"/>
      <c r="H126" s="43"/>
      <c r="I126" s="41"/>
      <c r="J126" s="41"/>
      <c r="K126" s="41"/>
      <c r="L126" s="41"/>
      <c r="M126" s="41"/>
      <c r="N126" s="41"/>
      <c r="O126" s="41"/>
      <c r="P126" s="41"/>
      <c r="Q126" s="1" t="s">
        <v>969</v>
      </c>
      <c r="R126" s="1" t="s">
        <v>968</v>
      </c>
      <c r="S126" s="41"/>
      <c r="T126" s="45"/>
      <c r="U126" s="41"/>
      <c r="V126" s="41"/>
    </row>
    <row r="127" spans="1:22" ht="12.75" customHeight="1" thickBot="1" x14ac:dyDescent="0.3">
      <c r="A127" s="41"/>
      <c r="B127" s="41"/>
      <c r="C127" s="61"/>
      <c r="D127" s="41"/>
      <c r="E127" s="41"/>
      <c r="F127" s="41"/>
      <c r="G127" s="41"/>
      <c r="H127" s="43"/>
      <c r="I127" s="41"/>
      <c r="J127" s="41"/>
      <c r="K127" s="41"/>
      <c r="L127" s="41"/>
      <c r="M127" s="41"/>
      <c r="N127" s="41"/>
      <c r="O127" s="41"/>
      <c r="P127" s="41"/>
      <c r="Q127" s="1" t="s">
        <v>967</v>
      </c>
      <c r="R127" s="1" t="s">
        <v>919</v>
      </c>
      <c r="S127" s="41"/>
      <c r="T127" s="45"/>
      <c r="U127" s="41"/>
      <c r="V127" s="41"/>
    </row>
    <row r="128" spans="1:22" ht="12.75" customHeight="1" thickBot="1" x14ac:dyDescent="0.3">
      <c r="A128" s="41"/>
      <c r="B128" s="41"/>
      <c r="C128" s="61"/>
      <c r="D128" s="41"/>
      <c r="E128" s="41"/>
      <c r="F128" s="41"/>
      <c r="G128" s="41"/>
      <c r="H128" s="43"/>
      <c r="I128" s="41"/>
      <c r="J128" s="41"/>
      <c r="K128" s="41"/>
      <c r="L128" s="41"/>
      <c r="M128" s="41"/>
      <c r="N128" s="41"/>
      <c r="O128" s="41"/>
      <c r="P128" s="41"/>
      <c r="Q128" s="1" t="s">
        <v>918</v>
      </c>
      <c r="R128" s="1" t="s">
        <v>917</v>
      </c>
      <c r="S128" s="41"/>
      <c r="T128" s="45"/>
      <c r="U128" s="41"/>
      <c r="V128" s="41"/>
    </row>
    <row r="129" spans="1:22" ht="12.75" customHeight="1" thickBot="1" x14ac:dyDescent="0.3">
      <c r="A129" s="41"/>
      <c r="B129" s="41"/>
      <c r="C129" s="61"/>
      <c r="D129" s="41"/>
      <c r="E129" s="41"/>
      <c r="F129" s="41"/>
      <c r="G129" s="41"/>
      <c r="H129" s="43"/>
      <c r="I129" s="41"/>
      <c r="J129" s="41"/>
      <c r="K129" s="41"/>
      <c r="L129" s="41"/>
      <c r="M129" s="41"/>
      <c r="N129" s="41"/>
      <c r="O129" s="41"/>
      <c r="P129" s="41"/>
      <c r="Q129" s="1" t="s">
        <v>951</v>
      </c>
      <c r="R129" s="1" t="s">
        <v>784</v>
      </c>
      <c r="S129" s="41"/>
      <c r="T129" s="45"/>
      <c r="U129" s="41"/>
      <c r="V129" s="41"/>
    </row>
    <row r="130" spans="1:22" ht="12.75" customHeight="1" thickBot="1" x14ac:dyDescent="0.3">
      <c r="A130" s="41"/>
      <c r="B130" s="41"/>
      <c r="C130" s="61"/>
      <c r="D130" s="41"/>
      <c r="E130" s="41"/>
      <c r="F130" s="41"/>
      <c r="G130" s="41"/>
      <c r="H130" s="43"/>
      <c r="I130" s="41"/>
      <c r="J130" s="41"/>
      <c r="K130" s="41"/>
      <c r="L130" s="41"/>
      <c r="M130" s="41"/>
      <c r="N130" s="41"/>
      <c r="O130" s="41"/>
      <c r="P130" s="41"/>
      <c r="Q130" s="1" t="s">
        <v>914</v>
      </c>
      <c r="R130" s="1" t="s">
        <v>913</v>
      </c>
      <c r="S130" s="41"/>
      <c r="T130" s="45"/>
      <c r="U130" s="41"/>
      <c r="V130" s="41"/>
    </row>
    <row r="131" spans="1:22" ht="12.75" customHeight="1" thickBot="1" x14ac:dyDescent="0.3">
      <c r="A131" s="41"/>
      <c r="B131" s="41"/>
      <c r="C131" s="61"/>
      <c r="D131" s="41"/>
      <c r="E131" s="41"/>
      <c r="F131" s="41"/>
      <c r="G131" s="41"/>
      <c r="H131" s="43"/>
      <c r="I131" s="41"/>
      <c r="J131" s="41"/>
      <c r="K131" s="41"/>
      <c r="L131" s="41"/>
      <c r="M131" s="41"/>
      <c r="N131" s="41"/>
      <c r="O131" s="41"/>
      <c r="P131" s="41"/>
      <c r="Q131" s="1" t="s">
        <v>931</v>
      </c>
      <c r="R131" s="1" t="s">
        <v>827</v>
      </c>
      <c r="S131" s="41"/>
      <c r="T131" s="45"/>
      <c r="U131" s="41"/>
      <c r="V131" s="41"/>
    </row>
    <row r="132" spans="1:22" ht="12.75" customHeight="1" thickBot="1" x14ac:dyDescent="0.3">
      <c r="A132" s="41"/>
      <c r="B132" s="41"/>
      <c r="C132" s="61"/>
      <c r="D132" s="41"/>
      <c r="E132" s="41"/>
      <c r="F132" s="41"/>
      <c r="G132" s="41"/>
      <c r="H132" s="43"/>
      <c r="I132" s="41"/>
      <c r="J132" s="41"/>
      <c r="K132" s="41"/>
      <c r="L132" s="41"/>
      <c r="M132" s="41"/>
      <c r="N132" s="41"/>
      <c r="O132" s="41"/>
      <c r="P132" s="41"/>
      <c r="Q132" s="1" t="s">
        <v>962</v>
      </c>
      <c r="R132" s="1" t="s">
        <v>961</v>
      </c>
      <c r="S132" s="41"/>
      <c r="T132" s="45"/>
      <c r="U132" s="41"/>
      <c r="V132" s="41"/>
    </row>
    <row r="133" spans="1:22" ht="12.75" customHeight="1" thickBot="1" x14ac:dyDescent="0.3">
      <c r="A133" s="41"/>
      <c r="B133" s="41"/>
      <c r="C133" s="61"/>
      <c r="D133" s="41"/>
      <c r="E133" s="41"/>
      <c r="F133" s="41"/>
      <c r="G133" s="41"/>
      <c r="H133" s="43"/>
      <c r="I133" s="41"/>
      <c r="J133" s="41"/>
      <c r="K133" s="41"/>
      <c r="L133" s="41"/>
      <c r="M133" s="41"/>
      <c r="N133" s="41"/>
      <c r="O133" s="41"/>
      <c r="P133" s="41"/>
      <c r="Q133" s="1" t="s">
        <v>960</v>
      </c>
      <c r="R133" s="1" t="s">
        <v>176</v>
      </c>
      <c r="S133" s="41"/>
      <c r="T133" s="45"/>
      <c r="U133" s="41"/>
      <c r="V133" s="41"/>
    </row>
    <row r="134" spans="1:22" ht="12.75" customHeight="1" thickBot="1" x14ac:dyDescent="0.3">
      <c r="A134" s="41"/>
      <c r="B134" s="41"/>
      <c r="C134" s="61"/>
      <c r="D134" s="41"/>
      <c r="E134" s="41"/>
      <c r="F134" s="41"/>
      <c r="G134" s="41"/>
      <c r="H134" s="43"/>
      <c r="I134" s="41"/>
      <c r="J134" s="41"/>
      <c r="K134" s="41"/>
      <c r="L134" s="41"/>
      <c r="M134" s="41"/>
      <c r="N134" s="41"/>
      <c r="O134" s="41"/>
      <c r="P134" s="41"/>
      <c r="Q134" s="1" t="s">
        <v>825</v>
      </c>
      <c r="R134" s="1" t="s">
        <v>824</v>
      </c>
      <c r="S134" s="41"/>
      <c r="T134" s="45"/>
      <c r="U134" s="41"/>
      <c r="V134" s="41"/>
    </row>
    <row r="135" spans="1:22" ht="12.75" customHeight="1" thickBot="1" x14ac:dyDescent="0.3">
      <c r="A135" s="41"/>
      <c r="B135" s="41"/>
      <c r="C135" s="61"/>
      <c r="D135" s="41"/>
      <c r="E135" s="41"/>
      <c r="F135" s="41"/>
      <c r="G135" s="41"/>
      <c r="H135" s="43"/>
      <c r="I135" s="41"/>
      <c r="J135" s="41"/>
      <c r="K135" s="41"/>
      <c r="L135" s="41"/>
      <c r="M135" s="41"/>
      <c r="N135" s="41"/>
      <c r="O135" s="41"/>
      <c r="P135" s="41"/>
      <c r="Q135" s="1" t="s">
        <v>823</v>
      </c>
      <c r="R135" s="1" t="s">
        <v>822</v>
      </c>
      <c r="S135" s="41"/>
      <c r="T135" s="45"/>
      <c r="U135" s="41"/>
      <c r="V135" s="41"/>
    </row>
    <row r="136" spans="1:22" ht="12.75" customHeight="1" thickBot="1" x14ac:dyDescent="0.3">
      <c r="A136" s="41"/>
      <c r="B136" s="41"/>
      <c r="C136" s="61"/>
      <c r="D136" s="41"/>
      <c r="E136" s="41"/>
      <c r="F136" s="41"/>
      <c r="G136" s="41"/>
      <c r="H136" s="43"/>
      <c r="I136" s="41"/>
      <c r="J136" s="41"/>
      <c r="K136" s="41"/>
      <c r="L136" s="41"/>
      <c r="M136" s="41"/>
      <c r="N136" s="41"/>
      <c r="O136" s="41"/>
      <c r="P136" s="41"/>
      <c r="Q136" s="1" t="s">
        <v>821</v>
      </c>
      <c r="R136" s="1" t="s">
        <v>771</v>
      </c>
      <c r="S136" s="41"/>
      <c r="T136" s="45"/>
      <c r="U136" s="41"/>
      <c r="V136" s="41"/>
    </row>
    <row r="137" spans="1:22" ht="12.75" customHeight="1" thickBot="1" x14ac:dyDescent="0.3">
      <c r="A137" s="41"/>
      <c r="B137" s="41"/>
      <c r="C137" s="61"/>
      <c r="D137" s="41"/>
      <c r="E137" s="41"/>
      <c r="F137" s="41"/>
      <c r="G137" s="41"/>
      <c r="H137" s="43"/>
      <c r="I137" s="41"/>
      <c r="J137" s="41"/>
      <c r="K137" s="41"/>
      <c r="L137" s="41"/>
      <c r="M137" s="42"/>
      <c r="N137" s="42"/>
      <c r="O137" s="42"/>
      <c r="P137" s="42"/>
      <c r="Q137" s="1" t="s">
        <v>966</v>
      </c>
      <c r="R137" s="1" t="s">
        <v>819</v>
      </c>
      <c r="S137" s="41"/>
      <c r="T137" s="45"/>
      <c r="U137" s="41"/>
      <c r="V137" s="41"/>
    </row>
    <row r="138" spans="1:22" ht="12.75" customHeight="1" thickBot="1" x14ac:dyDescent="0.3">
      <c r="A138" s="41"/>
      <c r="B138" s="41"/>
      <c r="C138" s="61"/>
      <c r="D138" s="41"/>
      <c r="E138" s="41"/>
      <c r="F138" s="41"/>
      <c r="G138" s="41"/>
      <c r="H138" s="43"/>
      <c r="I138" s="41"/>
      <c r="J138" s="41"/>
      <c r="K138" s="41"/>
      <c r="L138" s="41"/>
      <c r="M138" s="47" t="s">
        <v>947</v>
      </c>
      <c r="N138" s="47" t="s">
        <v>904</v>
      </c>
      <c r="O138" s="47" t="s">
        <v>17</v>
      </c>
      <c r="P138" s="47" t="s">
        <v>24</v>
      </c>
      <c r="Q138" s="1" t="s">
        <v>946</v>
      </c>
      <c r="R138" s="1" t="s">
        <v>902</v>
      </c>
      <c r="S138" s="41"/>
      <c r="T138" s="45"/>
      <c r="U138" s="41"/>
      <c r="V138" s="41"/>
    </row>
    <row r="139" spans="1:22" ht="12.75" customHeight="1" thickBot="1" x14ac:dyDescent="0.3">
      <c r="A139" s="41"/>
      <c r="B139" s="41"/>
      <c r="C139" s="61"/>
      <c r="D139" s="41"/>
      <c r="E139" s="41"/>
      <c r="F139" s="41"/>
      <c r="G139" s="41"/>
      <c r="H139" s="43"/>
      <c r="I139" s="41"/>
      <c r="J139" s="41"/>
      <c r="K139" s="41"/>
      <c r="L139" s="41"/>
      <c r="M139" s="41"/>
      <c r="N139" s="41"/>
      <c r="O139" s="41"/>
      <c r="P139" s="41"/>
      <c r="Q139" s="1" t="s">
        <v>945</v>
      </c>
      <c r="R139" s="1" t="s">
        <v>852</v>
      </c>
      <c r="S139" s="41"/>
      <c r="T139" s="45"/>
      <c r="U139" s="41"/>
      <c r="V139" s="41"/>
    </row>
    <row r="140" spans="1:22" ht="12.75" customHeight="1" thickBot="1" x14ac:dyDescent="0.3">
      <c r="A140" s="41"/>
      <c r="B140" s="41"/>
      <c r="C140" s="61"/>
      <c r="D140" s="41"/>
      <c r="E140" s="41"/>
      <c r="F140" s="41"/>
      <c r="G140" s="41"/>
      <c r="H140" s="43"/>
      <c r="I140" s="41"/>
      <c r="J140" s="41"/>
      <c r="K140" s="41"/>
      <c r="L140" s="41"/>
      <c r="M140" s="41"/>
      <c r="N140" s="41"/>
      <c r="O140" s="41"/>
      <c r="P140" s="41"/>
      <c r="Q140" s="1" t="s">
        <v>965</v>
      </c>
      <c r="R140" s="1" t="s">
        <v>922</v>
      </c>
      <c r="S140" s="41"/>
      <c r="T140" s="45"/>
      <c r="U140" s="41"/>
      <c r="V140" s="41"/>
    </row>
    <row r="141" spans="1:22" ht="12.75" customHeight="1" thickBot="1" x14ac:dyDescent="0.3">
      <c r="A141" s="41"/>
      <c r="B141" s="41"/>
      <c r="C141" s="61"/>
      <c r="D141" s="41"/>
      <c r="E141" s="41"/>
      <c r="F141" s="41"/>
      <c r="G141" s="41"/>
      <c r="H141" s="43"/>
      <c r="I141" s="41"/>
      <c r="J141" s="41"/>
      <c r="K141" s="41"/>
      <c r="L141" s="41"/>
      <c r="M141" s="41"/>
      <c r="N141" s="41"/>
      <c r="O141" s="41"/>
      <c r="P141" s="41"/>
      <c r="Q141" s="1" t="s">
        <v>921</v>
      </c>
      <c r="R141" s="1" t="s">
        <v>870</v>
      </c>
      <c r="S141" s="41"/>
      <c r="T141" s="45"/>
      <c r="U141" s="41"/>
      <c r="V141" s="41"/>
    </row>
    <row r="142" spans="1:22" ht="12.75" customHeight="1" thickBot="1" x14ac:dyDescent="0.3">
      <c r="A142" s="41"/>
      <c r="B142" s="41"/>
      <c r="C142" s="61"/>
      <c r="D142" s="41"/>
      <c r="E142" s="41"/>
      <c r="F142" s="41"/>
      <c r="G142" s="41"/>
      <c r="H142" s="43"/>
      <c r="I142" s="41"/>
      <c r="J142" s="41"/>
      <c r="K142" s="41"/>
      <c r="L142" s="41"/>
      <c r="M142" s="41"/>
      <c r="N142" s="41"/>
      <c r="O142" s="41"/>
      <c r="P142" s="41"/>
      <c r="Q142" s="1" t="s">
        <v>964</v>
      </c>
      <c r="R142" s="1" t="s">
        <v>919</v>
      </c>
      <c r="S142" s="41"/>
      <c r="T142" s="45"/>
      <c r="U142" s="41"/>
      <c r="V142" s="41"/>
    </row>
    <row r="143" spans="1:22" ht="12.75" customHeight="1" thickBot="1" x14ac:dyDescent="0.3">
      <c r="A143" s="41"/>
      <c r="B143" s="41"/>
      <c r="C143" s="61"/>
      <c r="D143" s="41"/>
      <c r="E143" s="41"/>
      <c r="F143" s="41"/>
      <c r="G143" s="41"/>
      <c r="H143" s="43"/>
      <c r="I143" s="41"/>
      <c r="J143" s="41"/>
      <c r="K143" s="41"/>
      <c r="L143" s="41"/>
      <c r="M143" s="41"/>
      <c r="N143" s="41"/>
      <c r="O143" s="41"/>
      <c r="P143" s="41"/>
      <c r="Q143" s="1" t="s">
        <v>918</v>
      </c>
      <c r="R143" s="1" t="s">
        <v>917</v>
      </c>
      <c r="S143" s="41"/>
      <c r="T143" s="45"/>
      <c r="U143" s="41"/>
      <c r="V143" s="41"/>
    </row>
    <row r="144" spans="1:22" ht="12.75" customHeight="1" thickBot="1" x14ac:dyDescent="0.3">
      <c r="A144" s="41"/>
      <c r="B144" s="41"/>
      <c r="C144" s="61"/>
      <c r="D144" s="41"/>
      <c r="E144" s="41"/>
      <c r="F144" s="41"/>
      <c r="G144" s="41"/>
      <c r="H144" s="43"/>
      <c r="I144" s="41"/>
      <c r="J144" s="41"/>
      <c r="K144" s="41"/>
      <c r="L144" s="41"/>
      <c r="M144" s="41"/>
      <c r="N144" s="41"/>
      <c r="O144" s="41"/>
      <c r="P144" s="41"/>
      <c r="Q144" s="1" t="s">
        <v>963</v>
      </c>
      <c r="R144" s="1" t="s">
        <v>784</v>
      </c>
      <c r="S144" s="41"/>
      <c r="T144" s="45"/>
      <c r="U144" s="41"/>
      <c r="V144" s="41"/>
    </row>
    <row r="145" spans="1:22" ht="12.75" customHeight="1" thickBot="1" x14ac:dyDescent="0.3">
      <c r="A145" s="41"/>
      <c r="B145" s="41"/>
      <c r="C145" s="61"/>
      <c r="D145" s="41"/>
      <c r="E145" s="41"/>
      <c r="F145" s="41"/>
      <c r="G145" s="41"/>
      <c r="H145" s="43"/>
      <c r="I145" s="41"/>
      <c r="J145" s="41"/>
      <c r="K145" s="41"/>
      <c r="L145" s="41"/>
      <c r="M145" s="41"/>
      <c r="N145" s="41"/>
      <c r="O145" s="41"/>
      <c r="P145" s="41"/>
      <c r="Q145" s="1" t="s">
        <v>914</v>
      </c>
      <c r="R145" s="1" t="s">
        <v>913</v>
      </c>
      <c r="S145" s="41"/>
      <c r="T145" s="45"/>
      <c r="U145" s="41"/>
      <c r="V145" s="41"/>
    </row>
    <row r="146" spans="1:22" ht="12.75" customHeight="1" thickBot="1" x14ac:dyDescent="0.3">
      <c r="A146" s="41"/>
      <c r="B146" s="41"/>
      <c r="C146" s="61"/>
      <c r="D146" s="41"/>
      <c r="E146" s="41"/>
      <c r="F146" s="41"/>
      <c r="G146" s="41"/>
      <c r="H146" s="43"/>
      <c r="I146" s="41"/>
      <c r="J146" s="41"/>
      <c r="K146" s="41"/>
      <c r="L146" s="41"/>
      <c r="M146" s="41"/>
      <c r="N146" s="41"/>
      <c r="O146" s="41"/>
      <c r="P146" s="41"/>
      <c r="Q146" s="1" t="s">
        <v>931</v>
      </c>
      <c r="R146" s="1" t="s">
        <v>827</v>
      </c>
      <c r="S146" s="41"/>
      <c r="T146" s="45"/>
      <c r="U146" s="41"/>
      <c r="V146" s="41"/>
    </row>
    <row r="147" spans="1:22" ht="12.75" customHeight="1" thickBot="1" x14ac:dyDescent="0.3">
      <c r="A147" s="41"/>
      <c r="B147" s="41"/>
      <c r="C147" s="61"/>
      <c r="D147" s="41"/>
      <c r="E147" s="41"/>
      <c r="F147" s="41"/>
      <c r="G147" s="41"/>
      <c r="H147" s="43"/>
      <c r="I147" s="41"/>
      <c r="J147" s="41"/>
      <c r="K147" s="41"/>
      <c r="L147" s="41"/>
      <c r="M147" s="41"/>
      <c r="N147" s="41"/>
      <c r="O147" s="41"/>
      <c r="P147" s="41"/>
      <c r="Q147" s="1" t="s">
        <v>962</v>
      </c>
      <c r="R147" s="1" t="s">
        <v>961</v>
      </c>
      <c r="S147" s="41"/>
      <c r="T147" s="45"/>
      <c r="U147" s="41"/>
      <c r="V147" s="41"/>
    </row>
    <row r="148" spans="1:22" ht="12.75" customHeight="1" thickBot="1" x14ac:dyDescent="0.3">
      <c r="A148" s="41"/>
      <c r="B148" s="41"/>
      <c r="C148" s="61"/>
      <c r="D148" s="41"/>
      <c r="E148" s="41"/>
      <c r="F148" s="41"/>
      <c r="G148" s="41"/>
      <c r="H148" s="43"/>
      <c r="I148" s="41"/>
      <c r="J148" s="41"/>
      <c r="K148" s="41"/>
      <c r="L148" s="41"/>
      <c r="M148" s="41"/>
      <c r="N148" s="41"/>
      <c r="O148" s="41"/>
      <c r="P148" s="41"/>
      <c r="Q148" s="1" t="s">
        <v>960</v>
      </c>
      <c r="R148" s="1" t="s">
        <v>176</v>
      </c>
      <c r="S148" s="41"/>
      <c r="T148" s="45"/>
      <c r="U148" s="41"/>
      <c r="V148" s="41"/>
    </row>
    <row r="149" spans="1:22" ht="12.75" customHeight="1" thickBot="1" x14ac:dyDescent="0.3">
      <c r="A149" s="41"/>
      <c r="B149" s="41"/>
      <c r="C149" s="61"/>
      <c r="D149" s="41"/>
      <c r="E149" s="41"/>
      <c r="F149" s="41"/>
      <c r="G149" s="41"/>
      <c r="H149" s="43"/>
      <c r="I149" s="41"/>
      <c r="J149" s="41"/>
      <c r="K149" s="41"/>
      <c r="L149" s="41"/>
      <c r="M149" s="41"/>
      <c r="N149" s="41"/>
      <c r="O149" s="41"/>
      <c r="P149" s="41"/>
      <c r="Q149" s="1" t="s">
        <v>825</v>
      </c>
      <c r="R149" s="1" t="s">
        <v>824</v>
      </c>
      <c r="S149" s="41"/>
      <c r="T149" s="45"/>
      <c r="U149" s="41"/>
      <c r="V149" s="41"/>
    </row>
    <row r="150" spans="1:22" ht="12.75" customHeight="1" thickBot="1" x14ac:dyDescent="0.3">
      <c r="A150" s="41"/>
      <c r="B150" s="41"/>
      <c r="C150" s="61"/>
      <c r="D150" s="41"/>
      <c r="E150" s="41"/>
      <c r="F150" s="41"/>
      <c r="G150" s="41"/>
      <c r="H150" s="43"/>
      <c r="I150" s="41"/>
      <c r="J150" s="41"/>
      <c r="K150" s="41"/>
      <c r="L150" s="41"/>
      <c r="M150" s="41"/>
      <c r="N150" s="41"/>
      <c r="O150" s="41"/>
      <c r="P150" s="41"/>
      <c r="Q150" s="1" t="s">
        <v>825</v>
      </c>
      <c r="R150" s="1" t="s">
        <v>824</v>
      </c>
      <c r="S150" s="41"/>
      <c r="T150" s="45"/>
      <c r="U150" s="41"/>
      <c r="V150" s="41"/>
    </row>
    <row r="151" spans="1:22" ht="12.75" customHeight="1" thickBot="1" x14ac:dyDescent="0.3">
      <c r="A151" s="41"/>
      <c r="B151" s="41"/>
      <c r="C151" s="61"/>
      <c r="D151" s="41"/>
      <c r="E151" s="41"/>
      <c r="F151" s="41"/>
      <c r="G151" s="41"/>
      <c r="H151" s="43"/>
      <c r="I151" s="41"/>
      <c r="J151" s="41"/>
      <c r="K151" s="41"/>
      <c r="L151" s="41"/>
      <c r="M151" s="41"/>
      <c r="N151" s="41"/>
      <c r="O151" s="41"/>
      <c r="P151" s="41"/>
      <c r="Q151" s="1" t="s">
        <v>823</v>
      </c>
      <c r="R151" s="1" t="s">
        <v>822</v>
      </c>
      <c r="S151" s="41"/>
      <c r="T151" s="45"/>
      <c r="U151" s="41"/>
      <c r="V151" s="41"/>
    </row>
    <row r="152" spans="1:22" ht="12.75" customHeight="1" thickBot="1" x14ac:dyDescent="0.3">
      <c r="A152" s="41"/>
      <c r="B152" s="41"/>
      <c r="C152" s="61"/>
      <c r="D152" s="41"/>
      <c r="E152" s="41"/>
      <c r="F152" s="41"/>
      <c r="G152" s="41"/>
      <c r="H152" s="43"/>
      <c r="I152" s="41"/>
      <c r="J152" s="41"/>
      <c r="K152" s="41"/>
      <c r="L152" s="41"/>
      <c r="M152" s="41"/>
      <c r="N152" s="41"/>
      <c r="O152" s="41"/>
      <c r="P152" s="41"/>
      <c r="Q152" s="1" t="s">
        <v>821</v>
      </c>
      <c r="R152" s="1" t="s">
        <v>771</v>
      </c>
      <c r="S152" s="41"/>
      <c r="T152" s="45"/>
      <c r="U152" s="41"/>
      <c r="V152" s="41"/>
    </row>
    <row r="153" spans="1:22" ht="12.75" customHeight="1" thickBot="1" x14ac:dyDescent="0.3">
      <c r="A153" s="42"/>
      <c r="B153" s="42"/>
      <c r="C153" s="62"/>
      <c r="D153" s="42"/>
      <c r="E153" s="42"/>
      <c r="F153" s="42"/>
      <c r="G153" s="42"/>
      <c r="H153" s="44"/>
      <c r="I153" s="42"/>
      <c r="J153" s="42"/>
      <c r="K153" s="42"/>
      <c r="L153" s="42"/>
      <c r="M153" s="42"/>
      <c r="N153" s="42"/>
      <c r="O153" s="42"/>
      <c r="P153" s="42"/>
      <c r="Q153" s="1" t="s">
        <v>959</v>
      </c>
      <c r="R153" s="1" t="s">
        <v>819</v>
      </c>
      <c r="S153" s="42"/>
      <c r="T153" s="46"/>
      <c r="U153" s="42"/>
      <c r="V153" s="42"/>
    </row>
    <row r="154" spans="1:22" ht="12.75" customHeight="1" thickBot="1" x14ac:dyDescent="0.3">
      <c r="A154" s="47" t="s">
        <v>208</v>
      </c>
      <c r="B154" s="47">
        <v>558</v>
      </c>
      <c r="C154" s="60" t="s">
        <v>96</v>
      </c>
      <c r="D154" s="47" t="s">
        <v>904</v>
      </c>
      <c r="E154" s="47" t="s">
        <v>938</v>
      </c>
      <c r="F154" s="47" t="s">
        <v>4</v>
      </c>
      <c r="G154" s="47"/>
      <c r="H154" s="48" t="s">
        <v>958</v>
      </c>
      <c r="I154" s="47" t="s">
        <v>835</v>
      </c>
      <c r="J154" s="47" t="s">
        <v>202</v>
      </c>
      <c r="K154" s="47"/>
      <c r="L154" s="47">
        <v>0</v>
      </c>
      <c r="M154" s="47" t="s">
        <v>957</v>
      </c>
      <c r="N154" s="47" t="s">
        <v>904</v>
      </c>
      <c r="O154" s="47" t="s">
        <v>17</v>
      </c>
      <c r="P154" s="47" t="s">
        <v>24</v>
      </c>
      <c r="Q154" s="1" t="s">
        <v>956</v>
      </c>
      <c r="R154" s="1" t="s">
        <v>902</v>
      </c>
      <c r="S154" s="47" t="s">
        <v>17</v>
      </c>
      <c r="T154" s="49">
        <v>0</v>
      </c>
      <c r="U154" s="47">
        <v>123</v>
      </c>
      <c r="V154" s="47"/>
    </row>
    <row r="155" spans="1:22" ht="12.75" customHeight="1" thickBot="1" x14ac:dyDescent="0.3">
      <c r="A155" s="41"/>
      <c r="B155" s="41"/>
      <c r="C155" s="61"/>
      <c r="D155" s="41"/>
      <c r="E155" s="41"/>
      <c r="F155" s="41"/>
      <c r="G155" s="41"/>
      <c r="H155" s="43"/>
      <c r="I155" s="41"/>
      <c r="J155" s="41"/>
      <c r="K155" s="41"/>
      <c r="L155" s="41"/>
      <c r="M155" s="41"/>
      <c r="N155" s="41"/>
      <c r="O155" s="41"/>
      <c r="P155" s="41"/>
      <c r="Q155" s="1" t="s">
        <v>945</v>
      </c>
      <c r="R155" s="1" t="s">
        <v>852</v>
      </c>
      <c r="S155" s="41"/>
      <c r="T155" s="45"/>
      <c r="U155" s="41"/>
      <c r="V155" s="41"/>
    </row>
    <row r="156" spans="1:22" ht="12.75" customHeight="1" thickBot="1" x14ac:dyDescent="0.3">
      <c r="A156" s="41"/>
      <c r="B156" s="41"/>
      <c r="C156" s="61"/>
      <c r="D156" s="41"/>
      <c r="E156" s="41"/>
      <c r="F156" s="41"/>
      <c r="G156" s="41"/>
      <c r="H156" s="43"/>
      <c r="I156" s="41"/>
      <c r="J156" s="41"/>
      <c r="K156" s="41"/>
      <c r="L156" s="41"/>
      <c r="M156" s="41"/>
      <c r="N156" s="41"/>
      <c r="O156" s="41"/>
      <c r="P156" s="41"/>
      <c r="Q156" s="1" t="s">
        <v>955</v>
      </c>
      <c r="R156" s="1" t="s">
        <v>922</v>
      </c>
      <c r="S156" s="41"/>
      <c r="T156" s="45"/>
      <c r="U156" s="41"/>
      <c r="V156" s="41"/>
    </row>
    <row r="157" spans="1:22" ht="12.75" customHeight="1" thickBot="1" x14ac:dyDescent="0.3">
      <c r="A157" s="41"/>
      <c r="B157" s="41"/>
      <c r="C157" s="61"/>
      <c r="D157" s="41"/>
      <c r="E157" s="41"/>
      <c r="F157" s="41"/>
      <c r="G157" s="41"/>
      <c r="H157" s="43"/>
      <c r="I157" s="41"/>
      <c r="J157" s="41"/>
      <c r="K157" s="41"/>
      <c r="L157" s="41"/>
      <c r="M157" s="41"/>
      <c r="N157" s="41"/>
      <c r="O157" s="41"/>
      <c r="P157" s="41"/>
      <c r="Q157" s="1" t="s">
        <v>921</v>
      </c>
      <c r="R157" s="1" t="s">
        <v>870</v>
      </c>
      <c r="S157" s="41"/>
      <c r="T157" s="45"/>
      <c r="U157" s="41"/>
      <c r="V157" s="41"/>
    </row>
    <row r="158" spans="1:22" ht="12.75" customHeight="1" thickBot="1" x14ac:dyDescent="0.3">
      <c r="A158" s="41"/>
      <c r="B158" s="41"/>
      <c r="C158" s="61"/>
      <c r="D158" s="41"/>
      <c r="E158" s="41"/>
      <c r="F158" s="41"/>
      <c r="G158" s="41"/>
      <c r="H158" s="43"/>
      <c r="I158" s="41"/>
      <c r="J158" s="41"/>
      <c r="K158" s="41"/>
      <c r="L158" s="41"/>
      <c r="M158" s="41"/>
      <c r="N158" s="41"/>
      <c r="O158" s="41"/>
      <c r="P158" s="41"/>
      <c r="Q158" s="1" t="s">
        <v>954</v>
      </c>
      <c r="R158" s="1" t="s">
        <v>953</v>
      </c>
      <c r="S158" s="41"/>
      <c r="T158" s="45"/>
      <c r="U158" s="41"/>
      <c r="V158" s="41"/>
    </row>
    <row r="159" spans="1:22" ht="12.75" customHeight="1" thickBot="1" x14ac:dyDescent="0.3">
      <c r="A159" s="41"/>
      <c r="B159" s="41"/>
      <c r="C159" s="61"/>
      <c r="D159" s="41"/>
      <c r="E159" s="41"/>
      <c r="F159" s="41"/>
      <c r="G159" s="41"/>
      <c r="H159" s="43"/>
      <c r="I159" s="41"/>
      <c r="J159" s="41"/>
      <c r="K159" s="41"/>
      <c r="L159" s="41"/>
      <c r="M159" s="41"/>
      <c r="N159" s="41"/>
      <c r="O159" s="41"/>
      <c r="P159" s="41"/>
      <c r="Q159" s="1" t="s">
        <v>952</v>
      </c>
      <c r="R159" s="1" t="s">
        <v>919</v>
      </c>
      <c r="S159" s="41"/>
      <c r="T159" s="45"/>
      <c r="U159" s="41"/>
      <c r="V159" s="41"/>
    </row>
    <row r="160" spans="1:22" ht="12.75" customHeight="1" thickBot="1" x14ac:dyDescent="0.3">
      <c r="A160" s="41"/>
      <c r="B160" s="41"/>
      <c r="C160" s="61"/>
      <c r="D160" s="41"/>
      <c r="E160" s="41"/>
      <c r="F160" s="41"/>
      <c r="G160" s="41"/>
      <c r="H160" s="43"/>
      <c r="I160" s="41"/>
      <c r="J160" s="41"/>
      <c r="K160" s="41"/>
      <c r="L160" s="41"/>
      <c r="M160" s="41"/>
      <c r="N160" s="41"/>
      <c r="O160" s="41"/>
      <c r="P160" s="41"/>
      <c r="Q160" s="1" t="s">
        <v>918</v>
      </c>
      <c r="R160" s="1" t="s">
        <v>917</v>
      </c>
      <c r="S160" s="41"/>
      <c r="T160" s="45"/>
      <c r="U160" s="41"/>
      <c r="V160" s="41"/>
    </row>
    <row r="161" spans="1:22" ht="12.75" customHeight="1" thickBot="1" x14ac:dyDescent="0.3">
      <c r="A161" s="41"/>
      <c r="B161" s="41"/>
      <c r="C161" s="61"/>
      <c r="D161" s="41"/>
      <c r="E161" s="41"/>
      <c r="F161" s="41"/>
      <c r="G161" s="41"/>
      <c r="H161" s="43"/>
      <c r="I161" s="41"/>
      <c r="J161" s="41"/>
      <c r="K161" s="41"/>
      <c r="L161" s="41"/>
      <c r="M161" s="41"/>
      <c r="N161" s="41"/>
      <c r="O161" s="41"/>
      <c r="P161" s="41"/>
      <c r="Q161" s="1" t="s">
        <v>951</v>
      </c>
      <c r="R161" s="1" t="s">
        <v>784</v>
      </c>
      <c r="S161" s="41"/>
      <c r="T161" s="45"/>
      <c r="U161" s="41"/>
      <c r="V161" s="41"/>
    </row>
    <row r="162" spans="1:22" ht="12.75" customHeight="1" thickBot="1" x14ac:dyDescent="0.3">
      <c r="A162" s="41"/>
      <c r="B162" s="41"/>
      <c r="C162" s="61"/>
      <c r="D162" s="41"/>
      <c r="E162" s="41"/>
      <c r="F162" s="41"/>
      <c r="G162" s="41"/>
      <c r="H162" s="43"/>
      <c r="I162" s="41"/>
      <c r="J162" s="41"/>
      <c r="K162" s="41"/>
      <c r="L162" s="41"/>
      <c r="M162" s="41"/>
      <c r="N162" s="41"/>
      <c r="O162" s="41"/>
      <c r="P162" s="41"/>
      <c r="Q162" s="1" t="s">
        <v>914</v>
      </c>
      <c r="R162" s="1" t="s">
        <v>913</v>
      </c>
      <c r="S162" s="41"/>
      <c r="T162" s="45"/>
      <c r="U162" s="41"/>
      <c r="V162" s="41"/>
    </row>
    <row r="163" spans="1:22" ht="12.75" customHeight="1" thickBot="1" x14ac:dyDescent="0.3">
      <c r="A163" s="41"/>
      <c r="B163" s="41"/>
      <c r="C163" s="61"/>
      <c r="D163" s="41"/>
      <c r="E163" s="41"/>
      <c r="F163" s="41"/>
      <c r="G163" s="41"/>
      <c r="H163" s="43"/>
      <c r="I163" s="41"/>
      <c r="J163" s="41"/>
      <c r="K163" s="41"/>
      <c r="L163" s="41"/>
      <c r="M163" s="41"/>
      <c r="N163" s="41"/>
      <c r="O163" s="41"/>
      <c r="P163" s="41"/>
      <c r="Q163" s="1" t="s">
        <v>931</v>
      </c>
      <c r="R163" s="1" t="s">
        <v>827</v>
      </c>
      <c r="S163" s="41"/>
      <c r="T163" s="45"/>
      <c r="U163" s="41"/>
      <c r="V163" s="41"/>
    </row>
    <row r="164" spans="1:22" ht="12.75" customHeight="1" thickBot="1" x14ac:dyDescent="0.3">
      <c r="A164" s="41"/>
      <c r="B164" s="41"/>
      <c r="C164" s="61"/>
      <c r="D164" s="41"/>
      <c r="E164" s="41"/>
      <c r="F164" s="41"/>
      <c r="G164" s="41"/>
      <c r="H164" s="43"/>
      <c r="I164" s="41"/>
      <c r="J164" s="41"/>
      <c r="K164" s="41"/>
      <c r="L164" s="41"/>
      <c r="M164" s="41"/>
      <c r="N164" s="41"/>
      <c r="O164" s="41"/>
      <c r="P164" s="41"/>
      <c r="Q164" s="1" t="s">
        <v>950</v>
      </c>
      <c r="R164" s="1" t="s">
        <v>909</v>
      </c>
      <c r="S164" s="41"/>
      <c r="T164" s="45"/>
      <c r="U164" s="41"/>
      <c r="V164" s="41"/>
    </row>
    <row r="165" spans="1:22" ht="12.75" customHeight="1" thickBot="1" x14ac:dyDescent="0.3">
      <c r="A165" s="41"/>
      <c r="B165" s="41"/>
      <c r="C165" s="61"/>
      <c r="D165" s="41"/>
      <c r="E165" s="41"/>
      <c r="F165" s="41"/>
      <c r="G165" s="41"/>
      <c r="H165" s="43"/>
      <c r="I165" s="41"/>
      <c r="J165" s="41"/>
      <c r="K165" s="41"/>
      <c r="L165" s="41"/>
      <c r="M165" s="41"/>
      <c r="N165" s="41"/>
      <c r="O165" s="41"/>
      <c r="P165" s="41"/>
      <c r="Q165" s="1" t="s">
        <v>949</v>
      </c>
      <c r="R165" s="1" t="s">
        <v>909</v>
      </c>
      <c r="S165" s="41"/>
      <c r="T165" s="45"/>
      <c r="U165" s="41"/>
      <c r="V165" s="41"/>
    </row>
    <row r="166" spans="1:22" ht="12.75" customHeight="1" thickBot="1" x14ac:dyDescent="0.3">
      <c r="A166" s="41"/>
      <c r="B166" s="41"/>
      <c r="C166" s="61"/>
      <c r="D166" s="41"/>
      <c r="E166" s="41"/>
      <c r="F166" s="41"/>
      <c r="G166" s="41"/>
      <c r="H166" s="43"/>
      <c r="I166" s="41"/>
      <c r="J166" s="41"/>
      <c r="K166" s="41"/>
      <c r="L166" s="41"/>
      <c r="M166" s="41"/>
      <c r="N166" s="41"/>
      <c r="O166" s="41"/>
      <c r="P166" s="41"/>
      <c r="Q166" s="1" t="s">
        <v>940</v>
      </c>
      <c r="R166" s="1" t="s">
        <v>176</v>
      </c>
      <c r="S166" s="41"/>
      <c r="T166" s="45"/>
      <c r="U166" s="41"/>
      <c r="V166" s="41"/>
    </row>
    <row r="167" spans="1:22" ht="12.75" customHeight="1" thickBot="1" x14ac:dyDescent="0.3">
      <c r="A167" s="41"/>
      <c r="B167" s="41"/>
      <c r="C167" s="61"/>
      <c r="D167" s="41"/>
      <c r="E167" s="41"/>
      <c r="F167" s="41"/>
      <c r="G167" s="41"/>
      <c r="H167" s="43"/>
      <c r="I167" s="41"/>
      <c r="J167" s="41"/>
      <c r="K167" s="41"/>
      <c r="L167" s="41"/>
      <c r="M167" s="41"/>
      <c r="N167" s="41"/>
      <c r="O167" s="41"/>
      <c r="P167" s="41"/>
      <c r="Q167" s="1" t="s">
        <v>825</v>
      </c>
      <c r="R167" s="1" t="s">
        <v>824</v>
      </c>
      <c r="S167" s="41"/>
      <c r="T167" s="45"/>
      <c r="U167" s="41"/>
      <c r="V167" s="41"/>
    </row>
    <row r="168" spans="1:22" ht="12.75" customHeight="1" thickBot="1" x14ac:dyDescent="0.3">
      <c r="A168" s="41"/>
      <c r="B168" s="41"/>
      <c r="C168" s="61"/>
      <c r="D168" s="41"/>
      <c r="E168" s="41"/>
      <c r="F168" s="41"/>
      <c r="G168" s="41"/>
      <c r="H168" s="43"/>
      <c r="I168" s="41"/>
      <c r="J168" s="41"/>
      <c r="K168" s="41"/>
      <c r="L168" s="41"/>
      <c r="M168" s="41"/>
      <c r="N168" s="41"/>
      <c r="O168" s="41"/>
      <c r="P168" s="41"/>
      <c r="Q168" s="1" t="s">
        <v>823</v>
      </c>
      <c r="R168" s="1" t="s">
        <v>822</v>
      </c>
      <c r="S168" s="41"/>
      <c r="T168" s="45"/>
      <c r="U168" s="41"/>
      <c r="V168" s="41"/>
    </row>
    <row r="169" spans="1:22" ht="12.75" customHeight="1" thickBot="1" x14ac:dyDescent="0.3">
      <c r="A169" s="41"/>
      <c r="B169" s="41"/>
      <c r="C169" s="61"/>
      <c r="D169" s="41"/>
      <c r="E169" s="41"/>
      <c r="F169" s="41"/>
      <c r="G169" s="41"/>
      <c r="H169" s="43"/>
      <c r="I169" s="41"/>
      <c r="J169" s="41"/>
      <c r="K169" s="41"/>
      <c r="L169" s="41"/>
      <c r="M169" s="41"/>
      <c r="N169" s="41"/>
      <c r="O169" s="41"/>
      <c r="P169" s="41"/>
      <c r="Q169" s="1" t="s">
        <v>821</v>
      </c>
      <c r="R169" s="1" t="s">
        <v>771</v>
      </c>
      <c r="S169" s="41"/>
      <c r="T169" s="45"/>
      <c r="U169" s="41"/>
      <c r="V169" s="41"/>
    </row>
    <row r="170" spans="1:22" ht="12.75" customHeight="1" thickBot="1" x14ac:dyDescent="0.3">
      <c r="A170" s="41"/>
      <c r="B170" s="41"/>
      <c r="C170" s="61"/>
      <c r="D170" s="41"/>
      <c r="E170" s="41"/>
      <c r="F170" s="41"/>
      <c r="G170" s="41"/>
      <c r="H170" s="43"/>
      <c r="I170" s="41"/>
      <c r="J170" s="41"/>
      <c r="K170" s="41"/>
      <c r="L170" s="41"/>
      <c r="M170" s="42"/>
      <c r="N170" s="42"/>
      <c r="O170" s="42"/>
      <c r="P170" s="42"/>
      <c r="Q170" s="1" t="s">
        <v>948</v>
      </c>
      <c r="R170" s="1" t="s">
        <v>819</v>
      </c>
      <c r="S170" s="41"/>
      <c r="T170" s="45"/>
      <c r="U170" s="41"/>
      <c r="V170" s="41"/>
    </row>
    <row r="171" spans="1:22" ht="12.75" customHeight="1" thickBot="1" x14ac:dyDescent="0.3">
      <c r="A171" s="41"/>
      <c r="B171" s="41"/>
      <c r="C171" s="61"/>
      <c r="D171" s="41"/>
      <c r="E171" s="41"/>
      <c r="F171" s="41"/>
      <c r="G171" s="41"/>
      <c r="H171" s="43"/>
      <c r="I171" s="41"/>
      <c r="J171" s="41"/>
      <c r="K171" s="41"/>
      <c r="L171" s="41"/>
      <c r="M171" s="47" t="s">
        <v>947</v>
      </c>
      <c r="N171" s="47" t="s">
        <v>904</v>
      </c>
      <c r="O171" s="47" t="s">
        <v>17</v>
      </c>
      <c r="P171" s="47" t="s">
        <v>24</v>
      </c>
      <c r="Q171" s="1" t="s">
        <v>946</v>
      </c>
      <c r="R171" s="1" t="s">
        <v>902</v>
      </c>
      <c r="S171" s="41"/>
      <c r="T171" s="45"/>
      <c r="U171" s="41"/>
      <c r="V171" s="41"/>
    </row>
    <row r="172" spans="1:22" ht="12.75" customHeight="1" thickBot="1" x14ac:dyDescent="0.3">
      <c r="A172" s="41"/>
      <c r="B172" s="41"/>
      <c r="C172" s="61"/>
      <c r="D172" s="41"/>
      <c r="E172" s="41"/>
      <c r="F172" s="41"/>
      <c r="G172" s="41"/>
      <c r="H172" s="43"/>
      <c r="I172" s="41"/>
      <c r="J172" s="41"/>
      <c r="K172" s="41"/>
      <c r="L172" s="41"/>
      <c r="M172" s="41"/>
      <c r="N172" s="41"/>
      <c r="O172" s="41"/>
      <c r="P172" s="41"/>
      <c r="Q172" s="1" t="s">
        <v>945</v>
      </c>
      <c r="R172" s="1" t="s">
        <v>852</v>
      </c>
      <c r="S172" s="41"/>
      <c r="T172" s="45"/>
      <c r="U172" s="41"/>
      <c r="V172" s="41"/>
    </row>
    <row r="173" spans="1:22" ht="12.75" customHeight="1" thickBot="1" x14ac:dyDescent="0.3">
      <c r="A173" s="41"/>
      <c r="B173" s="41"/>
      <c r="C173" s="61"/>
      <c r="D173" s="41"/>
      <c r="E173" s="41"/>
      <c r="F173" s="41"/>
      <c r="G173" s="41"/>
      <c r="H173" s="43"/>
      <c r="I173" s="41"/>
      <c r="J173" s="41"/>
      <c r="K173" s="41"/>
      <c r="L173" s="41"/>
      <c r="M173" s="41"/>
      <c r="N173" s="41"/>
      <c r="O173" s="41"/>
      <c r="P173" s="41"/>
      <c r="Q173" s="1" t="s">
        <v>944</v>
      </c>
      <c r="R173" s="1" t="s">
        <v>922</v>
      </c>
      <c r="S173" s="41"/>
      <c r="T173" s="45"/>
      <c r="U173" s="41"/>
      <c r="V173" s="41"/>
    </row>
    <row r="174" spans="1:22" ht="12.75" customHeight="1" thickBot="1" x14ac:dyDescent="0.3">
      <c r="A174" s="41"/>
      <c r="B174" s="41"/>
      <c r="C174" s="61"/>
      <c r="D174" s="41"/>
      <c r="E174" s="41"/>
      <c r="F174" s="41"/>
      <c r="G174" s="41"/>
      <c r="H174" s="43"/>
      <c r="I174" s="41"/>
      <c r="J174" s="41"/>
      <c r="K174" s="41"/>
      <c r="L174" s="41"/>
      <c r="M174" s="41"/>
      <c r="N174" s="41"/>
      <c r="O174" s="41"/>
      <c r="P174" s="41"/>
      <c r="Q174" s="1" t="s">
        <v>921</v>
      </c>
      <c r="R174" s="1" t="s">
        <v>870</v>
      </c>
      <c r="S174" s="41"/>
      <c r="T174" s="45"/>
      <c r="U174" s="41"/>
      <c r="V174" s="41"/>
    </row>
    <row r="175" spans="1:22" ht="12.75" customHeight="1" thickBot="1" x14ac:dyDescent="0.3">
      <c r="A175" s="41"/>
      <c r="B175" s="41"/>
      <c r="C175" s="61"/>
      <c r="D175" s="41"/>
      <c r="E175" s="41"/>
      <c r="F175" s="41"/>
      <c r="G175" s="41"/>
      <c r="H175" s="43"/>
      <c r="I175" s="41"/>
      <c r="J175" s="41"/>
      <c r="K175" s="41"/>
      <c r="L175" s="41"/>
      <c r="M175" s="41"/>
      <c r="N175" s="41"/>
      <c r="O175" s="41"/>
      <c r="P175" s="41"/>
      <c r="Q175" s="1" t="s">
        <v>943</v>
      </c>
      <c r="R175" s="1" t="s">
        <v>919</v>
      </c>
      <c r="S175" s="41"/>
      <c r="T175" s="45"/>
      <c r="U175" s="41"/>
      <c r="V175" s="41"/>
    </row>
    <row r="176" spans="1:22" ht="12.75" customHeight="1" thickBot="1" x14ac:dyDescent="0.3">
      <c r="A176" s="41"/>
      <c r="B176" s="41"/>
      <c r="C176" s="61"/>
      <c r="D176" s="41"/>
      <c r="E176" s="41"/>
      <c r="F176" s="41"/>
      <c r="G176" s="41"/>
      <c r="H176" s="43"/>
      <c r="I176" s="41"/>
      <c r="J176" s="41"/>
      <c r="K176" s="41"/>
      <c r="L176" s="41"/>
      <c r="M176" s="41"/>
      <c r="N176" s="41"/>
      <c r="O176" s="41"/>
      <c r="P176" s="41"/>
      <c r="Q176" s="1" t="s">
        <v>918</v>
      </c>
      <c r="R176" s="1" t="s">
        <v>917</v>
      </c>
      <c r="S176" s="41"/>
      <c r="T176" s="45"/>
      <c r="U176" s="41"/>
      <c r="V176" s="41"/>
    </row>
    <row r="177" spans="1:22" ht="12.75" customHeight="1" thickBot="1" x14ac:dyDescent="0.3">
      <c r="A177" s="41"/>
      <c r="B177" s="41"/>
      <c r="C177" s="61"/>
      <c r="D177" s="41"/>
      <c r="E177" s="41"/>
      <c r="F177" s="41"/>
      <c r="G177" s="41"/>
      <c r="H177" s="43"/>
      <c r="I177" s="41"/>
      <c r="J177" s="41"/>
      <c r="K177" s="41"/>
      <c r="L177" s="41"/>
      <c r="M177" s="41"/>
      <c r="N177" s="41"/>
      <c r="O177" s="41"/>
      <c r="P177" s="41"/>
      <c r="Q177" s="1" t="s">
        <v>942</v>
      </c>
      <c r="R177" s="1" t="s">
        <v>784</v>
      </c>
      <c r="S177" s="41"/>
      <c r="T177" s="45"/>
      <c r="U177" s="41"/>
      <c r="V177" s="41"/>
    </row>
    <row r="178" spans="1:22" ht="12.75" customHeight="1" thickBot="1" x14ac:dyDescent="0.3">
      <c r="A178" s="41"/>
      <c r="B178" s="41"/>
      <c r="C178" s="61"/>
      <c r="D178" s="41"/>
      <c r="E178" s="41"/>
      <c r="F178" s="41"/>
      <c r="G178" s="41"/>
      <c r="H178" s="43"/>
      <c r="I178" s="41"/>
      <c r="J178" s="41"/>
      <c r="K178" s="41"/>
      <c r="L178" s="41"/>
      <c r="M178" s="41"/>
      <c r="N178" s="41"/>
      <c r="O178" s="41"/>
      <c r="P178" s="41"/>
      <c r="Q178" s="1" t="s">
        <v>914</v>
      </c>
      <c r="R178" s="1" t="s">
        <v>913</v>
      </c>
      <c r="S178" s="41"/>
      <c r="T178" s="45"/>
      <c r="U178" s="41"/>
      <c r="V178" s="41"/>
    </row>
    <row r="179" spans="1:22" ht="12.75" customHeight="1" thickBot="1" x14ac:dyDescent="0.3">
      <c r="A179" s="41"/>
      <c r="B179" s="41"/>
      <c r="C179" s="61"/>
      <c r="D179" s="41"/>
      <c r="E179" s="41"/>
      <c r="F179" s="41"/>
      <c r="G179" s="41"/>
      <c r="H179" s="43"/>
      <c r="I179" s="41"/>
      <c r="J179" s="41"/>
      <c r="K179" s="41"/>
      <c r="L179" s="41"/>
      <c r="M179" s="41"/>
      <c r="N179" s="41"/>
      <c r="O179" s="41"/>
      <c r="P179" s="41"/>
      <c r="Q179" s="1" t="s">
        <v>931</v>
      </c>
      <c r="R179" s="1" t="s">
        <v>827</v>
      </c>
      <c r="S179" s="41"/>
      <c r="T179" s="45"/>
      <c r="U179" s="41"/>
      <c r="V179" s="41"/>
    </row>
    <row r="180" spans="1:22" ht="12.75" customHeight="1" thickBot="1" x14ac:dyDescent="0.3">
      <c r="A180" s="41"/>
      <c r="B180" s="41"/>
      <c r="C180" s="61"/>
      <c r="D180" s="41"/>
      <c r="E180" s="41"/>
      <c r="F180" s="41"/>
      <c r="G180" s="41"/>
      <c r="H180" s="43"/>
      <c r="I180" s="41"/>
      <c r="J180" s="41"/>
      <c r="K180" s="41"/>
      <c r="L180" s="41"/>
      <c r="M180" s="41"/>
      <c r="N180" s="41"/>
      <c r="O180" s="41"/>
      <c r="P180" s="41"/>
      <c r="Q180" s="1" t="s">
        <v>941</v>
      </c>
      <c r="R180" s="1" t="s">
        <v>909</v>
      </c>
      <c r="S180" s="41"/>
      <c r="T180" s="45"/>
      <c r="U180" s="41"/>
      <c r="V180" s="41"/>
    </row>
    <row r="181" spans="1:22" ht="12.75" customHeight="1" thickBot="1" x14ac:dyDescent="0.3">
      <c r="A181" s="41"/>
      <c r="B181" s="41"/>
      <c r="C181" s="61"/>
      <c r="D181" s="41"/>
      <c r="E181" s="41"/>
      <c r="F181" s="41"/>
      <c r="G181" s="41"/>
      <c r="H181" s="43"/>
      <c r="I181" s="41"/>
      <c r="J181" s="41"/>
      <c r="K181" s="41"/>
      <c r="L181" s="41"/>
      <c r="M181" s="41"/>
      <c r="N181" s="41"/>
      <c r="O181" s="41"/>
      <c r="P181" s="41"/>
      <c r="Q181" s="1" t="s">
        <v>940</v>
      </c>
      <c r="R181" s="1" t="s">
        <v>176</v>
      </c>
      <c r="S181" s="41"/>
      <c r="T181" s="45"/>
      <c r="U181" s="41"/>
      <c r="V181" s="41"/>
    </row>
    <row r="182" spans="1:22" ht="12.75" customHeight="1" thickBot="1" x14ac:dyDescent="0.3">
      <c r="A182" s="41"/>
      <c r="B182" s="41"/>
      <c r="C182" s="61"/>
      <c r="D182" s="41"/>
      <c r="E182" s="41"/>
      <c r="F182" s="41"/>
      <c r="G182" s="41"/>
      <c r="H182" s="43"/>
      <c r="I182" s="41"/>
      <c r="J182" s="41"/>
      <c r="K182" s="41"/>
      <c r="L182" s="41"/>
      <c r="M182" s="41"/>
      <c r="N182" s="41"/>
      <c r="O182" s="41"/>
      <c r="P182" s="41"/>
      <c r="Q182" s="1" t="s">
        <v>825</v>
      </c>
      <c r="R182" s="1" t="s">
        <v>824</v>
      </c>
      <c r="S182" s="41"/>
      <c r="T182" s="45"/>
      <c r="U182" s="41"/>
      <c r="V182" s="41"/>
    </row>
    <row r="183" spans="1:22" ht="12.75" customHeight="1" thickBot="1" x14ac:dyDescent="0.3">
      <c r="A183" s="41"/>
      <c r="B183" s="41"/>
      <c r="C183" s="61"/>
      <c r="D183" s="41"/>
      <c r="E183" s="41"/>
      <c r="F183" s="41"/>
      <c r="G183" s="41"/>
      <c r="H183" s="43"/>
      <c r="I183" s="41"/>
      <c r="J183" s="41"/>
      <c r="K183" s="41"/>
      <c r="L183" s="41"/>
      <c r="M183" s="41"/>
      <c r="N183" s="41"/>
      <c r="O183" s="41"/>
      <c r="P183" s="41"/>
      <c r="Q183" s="1" t="s">
        <v>823</v>
      </c>
      <c r="R183" s="1" t="s">
        <v>822</v>
      </c>
      <c r="S183" s="41"/>
      <c r="T183" s="45"/>
      <c r="U183" s="41"/>
      <c r="V183" s="41"/>
    </row>
    <row r="184" spans="1:22" ht="12.75" customHeight="1" thickBot="1" x14ac:dyDescent="0.3">
      <c r="A184" s="41"/>
      <c r="B184" s="41"/>
      <c r="C184" s="61"/>
      <c r="D184" s="41"/>
      <c r="E184" s="41"/>
      <c r="F184" s="41"/>
      <c r="G184" s="41"/>
      <c r="H184" s="43"/>
      <c r="I184" s="41"/>
      <c r="J184" s="41"/>
      <c r="K184" s="41"/>
      <c r="L184" s="41"/>
      <c r="M184" s="41"/>
      <c r="N184" s="41"/>
      <c r="O184" s="41"/>
      <c r="P184" s="41"/>
      <c r="Q184" s="1" t="s">
        <v>821</v>
      </c>
      <c r="R184" s="1" t="s">
        <v>771</v>
      </c>
      <c r="S184" s="41"/>
      <c r="T184" s="45"/>
      <c r="U184" s="41"/>
      <c r="V184" s="41"/>
    </row>
    <row r="185" spans="1:22" ht="12.75" customHeight="1" thickBot="1" x14ac:dyDescent="0.3">
      <c r="A185" s="42"/>
      <c r="B185" s="42"/>
      <c r="C185" s="62"/>
      <c r="D185" s="42"/>
      <c r="E185" s="42"/>
      <c r="F185" s="42"/>
      <c r="G185" s="42"/>
      <c r="H185" s="44"/>
      <c r="I185" s="42"/>
      <c r="J185" s="42"/>
      <c r="K185" s="42"/>
      <c r="L185" s="42"/>
      <c r="M185" s="42"/>
      <c r="N185" s="42"/>
      <c r="O185" s="42"/>
      <c r="P185" s="42"/>
      <c r="Q185" s="1" t="s">
        <v>939</v>
      </c>
      <c r="R185" s="1" t="s">
        <v>819</v>
      </c>
      <c r="S185" s="42"/>
      <c r="T185" s="46"/>
      <c r="U185" s="42"/>
      <c r="V185" s="42"/>
    </row>
    <row r="186" spans="1:22" ht="12.75" customHeight="1" thickBot="1" x14ac:dyDescent="0.3">
      <c r="A186" s="47" t="s">
        <v>208</v>
      </c>
      <c r="B186" s="47">
        <v>560</v>
      </c>
      <c r="C186" s="60" t="s">
        <v>96</v>
      </c>
      <c r="D186" s="47" t="s">
        <v>904</v>
      </c>
      <c r="E186" s="47" t="s">
        <v>938</v>
      </c>
      <c r="F186" s="47" t="s">
        <v>95</v>
      </c>
      <c r="G186" s="47"/>
      <c r="H186" s="48" t="s">
        <v>937</v>
      </c>
      <c r="I186" s="47" t="s">
        <v>835</v>
      </c>
      <c r="J186" s="47" t="s">
        <v>202</v>
      </c>
      <c r="K186" s="47"/>
      <c r="L186" s="47">
        <v>0</v>
      </c>
      <c r="M186" s="47" t="s">
        <v>936</v>
      </c>
      <c r="N186" s="47" t="s">
        <v>904</v>
      </c>
      <c r="O186" s="47" t="s">
        <v>139</v>
      </c>
      <c r="P186" s="47" t="s">
        <v>24</v>
      </c>
      <c r="Q186" s="1" t="s">
        <v>935</v>
      </c>
      <c r="R186" s="1" t="s">
        <v>902</v>
      </c>
      <c r="S186" s="47" t="s">
        <v>139</v>
      </c>
      <c r="T186" s="50">
        <v>0.66666666666666696</v>
      </c>
      <c r="U186" s="47">
        <v>-29</v>
      </c>
      <c r="V186" s="47"/>
    </row>
    <row r="187" spans="1:22" ht="12.75" customHeight="1" thickBot="1" x14ac:dyDescent="0.3">
      <c r="A187" s="41"/>
      <c r="B187" s="41"/>
      <c r="C187" s="61"/>
      <c r="D187" s="41"/>
      <c r="E187" s="41"/>
      <c r="F187" s="41"/>
      <c r="G187" s="41"/>
      <c r="H187" s="43"/>
      <c r="I187" s="41"/>
      <c r="J187" s="41"/>
      <c r="K187" s="41"/>
      <c r="L187" s="41"/>
      <c r="M187" s="41"/>
      <c r="N187" s="41"/>
      <c r="O187" s="41"/>
      <c r="P187" s="41"/>
      <c r="Q187" s="1" t="s">
        <v>934</v>
      </c>
      <c r="R187" s="1" t="s">
        <v>900</v>
      </c>
      <c r="S187" s="41"/>
      <c r="T187" s="51"/>
      <c r="U187" s="41"/>
      <c r="V187" s="41"/>
    </row>
    <row r="188" spans="1:22" ht="12.75" customHeight="1" thickBot="1" x14ac:dyDescent="0.3">
      <c r="A188" s="41"/>
      <c r="B188" s="41"/>
      <c r="C188" s="61"/>
      <c r="D188" s="41"/>
      <c r="E188" s="41"/>
      <c r="F188" s="41"/>
      <c r="G188" s="41"/>
      <c r="H188" s="43"/>
      <c r="I188" s="41"/>
      <c r="J188" s="41"/>
      <c r="K188" s="41"/>
      <c r="L188" s="41"/>
      <c r="M188" s="41"/>
      <c r="N188" s="41"/>
      <c r="O188" s="41"/>
      <c r="P188" s="41"/>
      <c r="Q188" s="1" t="s">
        <v>924</v>
      </c>
      <c r="R188" s="1" t="s">
        <v>852</v>
      </c>
      <c r="S188" s="41"/>
      <c r="T188" s="51"/>
      <c r="U188" s="41"/>
      <c r="V188" s="41"/>
    </row>
    <row r="189" spans="1:22" ht="12.75" customHeight="1" thickBot="1" x14ac:dyDescent="0.3">
      <c r="A189" s="41"/>
      <c r="B189" s="41"/>
      <c r="C189" s="61"/>
      <c r="D189" s="41"/>
      <c r="E189" s="41"/>
      <c r="F189" s="41"/>
      <c r="G189" s="41"/>
      <c r="H189" s="43"/>
      <c r="I189" s="41"/>
      <c r="J189" s="41"/>
      <c r="K189" s="41"/>
      <c r="L189" s="41"/>
      <c r="M189" s="41"/>
      <c r="N189" s="41"/>
      <c r="O189" s="41"/>
      <c r="P189" s="41"/>
      <c r="Q189" s="1" t="s">
        <v>923</v>
      </c>
      <c r="R189" s="1" t="s">
        <v>922</v>
      </c>
      <c r="S189" s="41"/>
      <c r="T189" s="51"/>
      <c r="U189" s="41"/>
      <c r="V189" s="41"/>
    </row>
    <row r="190" spans="1:22" ht="12.75" customHeight="1" thickBot="1" x14ac:dyDescent="0.3">
      <c r="A190" s="41"/>
      <c r="B190" s="41"/>
      <c r="C190" s="61"/>
      <c r="D190" s="41"/>
      <c r="E190" s="41"/>
      <c r="F190" s="41"/>
      <c r="G190" s="41"/>
      <c r="H190" s="43"/>
      <c r="I190" s="41"/>
      <c r="J190" s="41"/>
      <c r="K190" s="41"/>
      <c r="L190" s="41"/>
      <c r="M190" s="41"/>
      <c r="N190" s="41"/>
      <c r="O190" s="41"/>
      <c r="P190" s="41"/>
      <c r="Q190" s="1" t="s">
        <v>921</v>
      </c>
      <c r="R190" s="1" t="s">
        <v>870</v>
      </c>
      <c r="S190" s="41"/>
      <c r="T190" s="51"/>
      <c r="U190" s="41"/>
      <c r="V190" s="41"/>
    </row>
    <row r="191" spans="1:22" ht="12.75" customHeight="1" thickBot="1" x14ac:dyDescent="0.3">
      <c r="A191" s="41"/>
      <c r="B191" s="41"/>
      <c r="C191" s="61"/>
      <c r="D191" s="41"/>
      <c r="E191" s="41"/>
      <c r="F191" s="41"/>
      <c r="G191" s="41"/>
      <c r="H191" s="43"/>
      <c r="I191" s="41"/>
      <c r="J191" s="41"/>
      <c r="K191" s="41"/>
      <c r="L191" s="41"/>
      <c r="M191" s="41"/>
      <c r="N191" s="41"/>
      <c r="O191" s="41"/>
      <c r="P191" s="41"/>
      <c r="Q191" s="1" t="s">
        <v>920</v>
      </c>
      <c r="R191" s="1" t="s">
        <v>919</v>
      </c>
      <c r="S191" s="41"/>
      <c r="T191" s="51"/>
      <c r="U191" s="41"/>
      <c r="V191" s="41"/>
    </row>
    <row r="192" spans="1:22" ht="12.75" customHeight="1" thickBot="1" x14ac:dyDescent="0.3">
      <c r="A192" s="41"/>
      <c r="B192" s="41"/>
      <c r="C192" s="61"/>
      <c r="D192" s="41"/>
      <c r="E192" s="41"/>
      <c r="F192" s="41"/>
      <c r="G192" s="41"/>
      <c r="H192" s="43"/>
      <c r="I192" s="41"/>
      <c r="J192" s="41"/>
      <c r="K192" s="41"/>
      <c r="L192" s="41"/>
      <c r="M192" s="41"/>
      <c r="N192" s="41"/>
      <c r="O192" s="41"/>
      <c r="P192" s="41"/>
      <c r="Q192" s="1" t="s">
        <v>918</v>
      </c>
      <c r="R192" s="1" t="s">
        <v>917</v>
      </c>
      <c r="S192" s="41"/>
      <c r="T192" s="51"/>
      <c r="U192" s="41"/>
      <c r="V192" s="41"/>
    </row>
    <row r="193" spans="1:22" ht="12.75" customHeight="1" thickBot="1" x14ac:dyDescent="0.3">
      <c r="A193" s="41"/>
      <c r="B193" s="41"/>
      <c r="C193" s="61"/>
      <c r="D193" s="41"/>
      <c r="E193" s="41"/>
      <c r="F193" s="41"/>
      <c r="G193" s="41"/>
      <c r="H193" s="43"/>
      <c r="I193" s="41"/>
      <c r="J193" s="41"/>
      <c r="K193" s="41"/>
      <c r="L193" s="41"/>
      <c r="M193" s="41"/>
      <c r="N193" s="41"/>
      <c r="O193" s="41"/>
      <c r="P193" s="41"/>
      <c r="Q193" s="1" t="s">
        <v>933</v>
      </c>
      <c r="R193" s="1" t="s">
        <v>762</v>
      </c>
      <c r="S193" s="41"/>
      <c r="T193" s="51"/>
      <c r="U193" s="41"/>
      <c r="V193" s="41"/>
    </row>
    <row r="194" spans="1:22" ht="12.75" customHeight="1" thickBot="1" x14ac:dyDescent="0.3">
      <c r="A194" s="41"/>
      <c r="B194" s="41"/>
      <c r="C194" s="61"/>
      <c r="D194" s="41"/>
      <c r="E194" s="41"/>
      <c r="F194" s="41"/>
      <c r="G194" s="41"/>
      <c r="H194" s="43"/>
      <c r="I194" s="41"/>
      <c r="J194" s="41"/>
      <c r="K194" s="41"/>
      <c r="L194" s="41"/>
      <c r="M194" s="41"/>
      <c r="N194" s="41"/>
      <c r="O194" s="41"/>
      <c r="P194" s="41"/>
      <c r="Q194" s="1" t="s">
        <v>932</v>
      </c>
      <c r="R194" s="1" t="s">
        <v>784</v>
      </c>
      <c r="S194" s="41"/>
      <c r="T194" s="51"/>
      <c r="U194" s="41"/>
      <c r="V194" s="41"/>
    </row>
    <row r="195" spans="1:22" ht="12.75" customHeight="1" thickBot="1" x14ac:dyDescent="0.3">
      <c r="A195" s="41"/>
      <c r="B195" s="41"/>
      <c r="C195" s="61"/>
      <c r="D195" s="41"/>
      <c r="E195" s="41"/>
      <c r="F195" s="41"/>
      <c r="G195" s="41"/>
      <c r="H195" s="43"/>
      <c r="I195" s="41"/>
      <c r="J195" s="41"/>
      <c r="K195" s="41"/>
      <c r="L195" s="41"/>
      <c r="M195" s="41"/>
      <c r="N195" s="41"/>
      <c r="O195" s="41"/>
      <c r="P195" s="41"/>
      <c r="Q195" s="1" t="s">
        <v>914</v>
      </c>
      <c r="R195" s="1" t="s">
        <v>913</v>
      </c>
      <c r="S195" s="41"/>
      <c r="T195" s="51"/>
      <c r="U195" s="41"/>
      <c r="V195" s="41"/>
    </row>
    <row r="196" spans="1:22" ht="12.75" customHeight="1" thickBot="1" x14ac:dyDescent="0.3">
      <c r="A196" s="41"/>
      <c r="B196" s="41"/>
      <c r="C196" s="61"/>
      <c r="D196" s="41"/>
      <c r="E196" s="41"/>
      <c r="F196" s="41"/>
      <c r="G196" s="41"/>
      <c r="H196" s="43"/>
      <c r="I196" s="41"/>
      <c r="J196" s="41"/>
      <c r="K196" s="41"/>
      <c r="L196" s="41"/>
      <c r="M196" s="41"/>
      <c r="N196" s="41"/>
      <c r="O196" s="41"/>
      <c r="P196" s="41"/>
      <c r="Q196" s="1" t="s">
        <v>912</v>
      </c>
      <c r="R196" s="1" t="s">
        <v>827</v>
      </c>
      <c r="S196" s="41"/>
      <c r="T196" s="51"/>
      <c r="U196" s="41"/>
      <c r="V196" s="41"/>
    </row>
    <row r="197" spans="1:22" ht="12.75" customHeight="1" thickBot="1" x14ac:dyDescent="0.3">
      <c r="A197" s="41"/>
      <c r="B197" s="41"/>
      <c r="C197" s="61"/>
      <c r="D197" s="41"/>
      <c r="E197" s="41"/>
      <c r="F197" s="41"/>
      <c r="G197" s="41"/>
      <c r="H197" s="43"/>
      <c r="I197" s="41"/>
      <c r="J197" s="41"/>
      <c r="K197" s="41"/>
      <c r="L197" s="41"/>
      <c r="M197" s="41"/>
      <c r="N197" s="41"/>
      <c r="O197" s="41"/>
      <c r="P197" s="41"/>
      <c r="Q197" s="1" t="s">
        <v>931</v>
      </c>
      <c r="R197" s="1" t="s">
        <v>827</v>
      </c>
      <c r="S197" s="41"/>
      <c r="T197" s="51"/>
      <c r="U197" s="41"/>
      <c r="V197" s="41"/>
    </row>
    <row r="198" spans="1:22" ht="12.75" customHeight="1" thickBot="1" x14ac:dyDescent="0.3">
      <c r="A198" s="41"/>
      <c r="B198" s="41"/>
      <c r="C198" s="61"/>
      <c r="D198" s="41"/>
      <c r="E198" s="41"/>
      <c r="F198" s="41"/>
      <c r="G198" s="41"/>
      <c r="H198" s="43"/>
      <c r="I198" s="41"/>
      <c r="J198" s="41"/>
      <c r="K198" s="41"/>
      <c r="L198" s="41"/>
      <c r="M198" s="41"/>
      <c r="N198" s="41"/>
      <c r="O198" s="41"/>
      <c r="P198" s="41"/>
      <c r="Q198" s="1" t="s">
        <v>930</v>
      </c>
      <c r="R198" s="1" t="s">
        <v>909</v>
      </c>
      <c r="S198" s="41"/>
      <c r="T198" s="51"/>
      <c r="U198" s="41"/>
      <c r="V198" s="41"/>
    </row>
    <row r="199" spans="1:22" ht="12.75" customHeight="1" thickBot="1" x14ac:dyDescent="0.3">
      <c r="A199" s="41"/>
      <c r="B199" s="41"/>
      <c r="C199" s="61"/>
      <c r="D199" s="41"/>
      <c r="E199" s="41"/>
      <c r="F199" s="41"/>
      <c r="G199" s="41"/>
      <c r="H199" s="43"/>
      <c r="I199" s="41"/>
      <c r="J199" s="41"/>
      <c r="K199" s="41"/>
      <c r="L199" s="41"/>
      <c r="M199" s="41"/>
      <c r="N199" s="41"/>
      <c r="O199" s="41"/>
      <c r="P199" s="41"/>
      <c r="Q199" s="1" t="s">
        <v>908</v>
      </c>
      <c r="R199" s="1" t="s">
        <v>176</v>
      </c>
      <c r="S199" s="41"/>
      <c r="T199" s="51"/>
      <c r="U199" s="41"/>
      <c r="V199" s="41"/>
    </row>
    <row r="200" spans="1:22" ht="12.75" customHeight="1" thickBot="1" x14ac:dyDescent="0.3">
      <c r="A200" s="41"/>
      <c r="B200" s="41"/>
      <c r="C200" s="61"/>
      <c r="D200" s="41"/>
      <c r="E200" s="41"/>
      <c r="F200" s="41"/>
      <c r="G200" s="41"/>
      <c r="H200" s="43"/>
      <c r="I200" s="41"/>
      <c r="J200" s="41"/>
      <c r="K200" s="41"/>
      <c r="L200" s="41"/>
      <c r="M200" s="41"/>
      <c r="N200" s="41"/>
      <c r="O200" s="41"/>
      <c r="P200" s="41"/>
      <c r="Q200" s="1" t="s">
        <v>825</v>
      </c>
      <c r="R200" s="1" t="s">
        <v>824</v>
      </c>
      <c r="S200" s="41"/>
      <c r="T200" s="51"/>
      <c r="U200" s="41"/>
      <c r="V200" s="41"/>
    </row>
    <row r="201" spans="1:22" ht="12.75" customHeight="1" thickBot="1" x14ac:dyDescent="0.3">
      <c r="A201" s="41"/>
      <c r="B201" s="41"/>
      <c r="C201" s="61"/>
      <c r="D201" s="41"/>
      <c r="E201" s="41"/>
      <c r="F201" s="41"/>
      <c r="G201" s="41"/>
      <c r="H201" s="43"/>
      <c r="I201" s="41"/>
      <c r="J201" s="41"/>
      <c r="K201" s="41"/>
      <c r="L201" s="41"/>
      <c r="M201" s="41"/>
      <c r="N201" s="41"/>
      <c r="O201" s="41"/>
      <c r="P201" s="41"/>
      <c r="Q201" s="1" t="s">
        <v>907</v>
      </c>
      <c r="R201" s="1" t="s">
        <v>822</v>
      </c>
      <c r="S201" s="41"/>
      <c r="T201" s="51"/>
      <c r="U201" s="41"/>
      <c r="V201" s="41"/>
    </row>
    <row r="202" spans="1:22" ht="12.75" customHeight="1" thickBot="1" x14ac:dyDescent="0.3">
      <c r="A202" s="41"/>
      <c r="B202" s="41"/>
      <c r="C202" s="61"/>
      <c r="D202" s="41"/>
      <c r="E202" s="41"/>
      <c r="F202" s="41"/>
      <c r="G202" s="41"/>
      <c r="H202" s="43"/>
      <c r="I202" s="41"/>
      <c r="J202" s="41"/>
      <c r="K202" s="41"/>
      <c r="L202" s="41"/>
      <c r="M202" s="41"/>
      <c r="N202" s="41"/>
      <c r="O202" s="41"/>
      <c r="P202" s="41"/>
      <c r="Q202" s="1" t="s">
        <v>821</v>
      </c>
      <c r="R202" s="1" t="s">
        <v>771</v>
      </c>
      <c r="S202" s="41"/>
      <c r="T202" s="51"/>
      <c r="U202" s="41"/>
      <c r="V202" s="41"/>
    </row>
    <row r="203" spans="1:22" ht="12.75" customHeight="1" thickBot="1" x14ac:dyDescent="0.3">
      <c r="A203" s="41"/>
      <c r="B203" s="41"/>
      <c r="C203" s="61"/>
      <c r="D203" s="41"/>
      <c r="E203" s="41"/>
      <c r="F203" s="41"/>
      <c r="G203" s="41"/>
      <c r="H203" s="43"/>
      <c r="I203" s="41"/>
      <c r="J203" s="41"/>
      <c r="K203" s="41"/>
      <c r="L203" s="41"/>
      <c r="M203" s="41"/>
      <c r="N203" s="41"/>
      <c r="O203" s="41"/>
      <c r="P203" s="41"/>
      <c r="Q203" s="1" t="s">
        <v>929</v>
      </c>
      <c r="R203" s="1" t="s">
        <v>819</v>
      </c>
      <c r="S203" s="41"/>
      <c r="T203" s="51"/>
      <c r="U203" s="41"/>
      <c r="V203" s="41"/>
    </row>
    <row r="204" spans="1:22" ht="12.75" customHeight="1" thickBot="1" x14ac:dyDescent="0.3">
      <c r="A204" s="41"/>
      <c r="B204" s="41"/>
      <c r="C204" s="61"/>
      <c r="D204" s="41"/>
      <c r="E204" s="41"/>
      <c r="F204" s="41"/>
      <c r="G204" s="41"/>
      <c r="H204" s="43"/>
      <c r="I204" s="41"/>
      <c r="J204" s="41"/>
      <c r="K204" s="41"/>
      <c r="L204" s="41"/>
      <c r="M204" s="42"/>
      <c r="N204" s="42"/>
      <c r="O204" s="42"/>
      <c r="P204" s="42"/>
      <c r="Q204" s="1" t="s">
        <v>928</v>
      </c>
      <c r="R204" s="1" t="s">
        <v>819</v>
      </c>
      <c r="S204" s="41"/>
      <c r="T204" s="51"/>
      <c r="U204" s="41"/>
      <c r="V204" s="41"/>
    </row>
    <row r="205" spans="1:22" ht="12.75" customHeight="1" thickBot="1" x14ac:dyDescent="0.3">
      <c r="A205" s="41"/>
      <c r="B205" s="41"/>
      <c r="C205" s="61"/>
      <c r="D205" s="41"/>
      <c r="E205" s="41"/>
      <c r="F205" s="41"/>
      <c r="G205" s="41"/>
      <c r="H205" s="43"/>
      <c r="I205" s="41"/>
      <c r="J205" s="41"/>
      <c r="K205" s="41"/>
      <c r="L205" s="41"/>
      <c r="M205" s="47" t="s">
        <v>927</v>
      </c>
      <c r="N205" s="47" t="s">
        <v>904</v>
      </c>
      <c r="O205" s="47" t="s">
        <v>139</v>
      </c>
      <c r="P205" s="47" t="s">
        <v>39</v>
      </c>
      <c r="Q205" s="1" t="s">
        <v>926</v>
      </c>
      <c r="R205" s="1" t="s">
        <v>902</v>
      </c>
      <c r="S205" s="41"/>
      <c r="T205" s="51"/>
      <c r="U205" s="41"/>
      <c r="V205" s="41"/>
    </row>
    <row r="206" spans="1:22" ht="12.75" customHeight="1" thickBot="1" x14ac:dyDescent="0.3">
      <c r="A206" s="41"/>
      <c r="B206" s="41"/>
      <c r="C206" s="61"/>
      <c r="D206" s="41"/>
      <c r="E206" s="41"/>
      <c r="F206" s="41"/>
      <c r="G206" s="41"/>
      <c r="H206" s="43"/>
      <c r="I206" s="41"/>
      <c r="J206" s="41"/>
      <c r="K206" s="41"/>
      <c r="L206" s="41"/>
      <c r="M206" s="41"/>
      <c r="N206" s="41"/>
      <c r="O206" s="41"/>
      <c r="P206" s="41"/>
      <c r="Q206" s="1" t="s">
        <v>925</v>
      </c>
      <c r="R206" s="1" t="s">
        <v>900</v>
      </c>
      <c r="S206" s="41"/>
      <c r="T206" s="51"/>
      <c r="U206" s="41"/>
      <c r="V206" s="41"/>
    </row>
    <row r="207" spans="1:22" ht="12.75" customHeight="1" thickBot="1" x14ac:dyDescent="0.3">
      <c r="A207" s="41"/>
      <c r="B207" s="41"/>
      <c r="C207" s="61"/>
      <c r="D207" s="41"/>
      <c r="E207" s="41"/>
      <c r="F207" s="41"/>
      <c r="G207" s="41"/>
      <c r="H207" s="43"/>
      <c r="I207" s="41"/>
      <c r="J207" s="41"/>
      <c r="K207" s="41"/>
      <c r="L207" s="41"/>
      <c r="M207" s="41"/>
      <c r="N207" s="41"/>
      <c r="O207" s="41"/>
      <c r="P207" s="41"/>
      <c r="Q207" s="1" t="s">
        <v>924</v>
      </c>
      <c r="R207" s="1" t="s">
        <v>852</v>
      </c>
      <c r="S207" s="41"/>
      <c r="T207" s="51"/>
      <c r="U207" s="41"/>
      <c r="V207" s="41"/>
    </row>
    <row r="208" spans="1:22" ht="12.75" customHeight="1" thickBot="1" x14ac:dyDescent="0.3">
      <c r="A208" s="41"/>
      <c r="B208" s="41"/>
      <c r="C208" s="61"/>
      <c r="D208" s="41"/>
      <c r="E208" s="41"/>
      <c r="F208" s="41"/>
      <c r="G208" s="41"/>
      <c r="H208" s="43"/>
      <c r="I208" s="41"/>
      <c r="J208" s="41"/>
      <c r="K208" s="41"/>
      <c r="L208" s="41"/>
      <c r="M208" s="41"/>
      <c r="N208" s="41"/>
      <c r="O208" s="41"/>
      <c r="P208" s="41"/>
      <c r="Q208" s="1" t="s">
        <v>923</v>
      </c>
      <c r="R208" s="1" t="s">
        <v>922</v>
      </c>
      <c r="S208" s="41"/>
      <c r="T208" s="51"/>
      <c r="U208" s="41"/>
      <c r="V208" s="41"/>
    </row>
    <row r="209" spans="1:22" ht="12.75" customHeight="1" thickBot="1" x14ac:dyDescent="0.3">
      <c r="A209" s="41"/>
      <c r="B209" s="41"/>
      <c r="C209" s="61"/>
      <c r="D209" s="41"/>
      <c r="E209" s="41"/>
      <c r="F209" s="41"/>
      <c r="G209" s="41"/>
      <c r="H209" s="43"/>
      <c r="I209" s="41"/>
      <c r="J209" s="41"/>
      <c r="K209" s="41"/>
      <c r="L209" s="41"/>
      <c r="M209" s="41"/>
      <c r="N209" s="41"/>
      <c r="O209" s="41"/>
      <c r="P209" s="41"/>
      <c r="Q209" s="1" t="s">
        <v>921</v>
      </c>
      <c r="R209" s="1" t="s">
        <v>870</v>
      </c>
      <c r="S209" s="41"/>
      <c r="T209" s="51"/>
      <c r="U209" s="41"/>
      <c r="V209" s="41"/>
    </row>
    <row r="210" spans="1:22" ht="12.75" customHeight="1" thickBot="1" x14ac:dyDescent="0.3">
      <c r="A210" s="41"/>
      <c r="B210" s="41"/>
      <c r="C210" s="61"/>
      <c r="D210" s="41"/>
      <c r="E210" s="41"/>
      <c r="F210" s="41"/>
      <c r="G210" s="41"/>
      <c r="H210" s="43"/>
      <c r="I210" s="41"/>
      <c r="J210" s="41"/>
      <c r="K210" s="41"/>
      <c r="L210" s="41"/>
      <c r="M210" s="41"/>
      <c r="N210" s="41"/>
      <c r="O210" s="41"/>
      <c r="P210" s="41"/>
      <c r="Q210" s="1" t="s">
        <v>920</v>
      </c>
      <c r="R210" s="1" t="s">
        <v>919</v>
      </c>
      <c r="S210" s="41"/>
      <c r="T210" s="51"/>
      <c r="U210" s="41"/>
      <c r="V210" s="41"/>
    </row>
    <row r="211" spans="1:22" ht="12.75" customHeight="1" thickBot="1" x14ac:dyDescent="0.3">
      <c r="A211" s="41"/>
      <c r="B211" s="41"/>
      <c r="C211" s="61"/>
      <c r="D211" s="41"/>
      <c r="E211" s="41"/>
      <c r="F211" s="41"/>
      <c r="G211" s="41"/>
      <c r="H211" s="43"/>
      <c r="I211" s="41"/>
      <c r="J211" s="41"/>
      <c r="K211" s="41"/>
      <c r="L211" s="41"/>
      <c r="M211" s="41"/>
      <c r="N211" s="41"/>
      <c r="O211" s="41"/>
      <c r="P211" s="41"/>
      <c r="Q211" s="1" t="s">
        <v>918</v>
      </c>
      <c r="R211" s="1" t="s">
        <v>917</v>
      </c>
      <c r="S211" s="41"/>
      <c r="T211" s="51"/>
      <c r="U211" s="41"/>
      <c r="V211" s="41"/>
    </row>
    <row r="212" spans="1:22" ht="12.75" customHeight="1" thickBot="1" x14ac:dyDescent="0.3">
      <c r="A212" s="41"/>
      <c r="B212" s="41"/>
      <c r="C212" s="61"/>
      <c r="D212" s="41"/>
      <c r="E212" s="41"/>
      <c r="F212" s="41"/>
      <c r="G212" s="41"/>
      <c r="H212" s="43"/>
      <c r="I212" s="41"/>
      <c r="J212" s="41"/>
      <c r="K212" s="41"/>
      <c r="L212" s="41"/>
      <c r="M212" s="41"/>
      <c r="N212" s="41"/>
      <c r="O212" s="41"/>
      <c r="P212" s="41"/>
      <c r="Q212" s="1" t="s">
        <v>916</v>
      </c>
      <c r="R212" s="1" t="s">
        <v>762</v>
      </c>
      <c r="S212" s="41"/>
      <c r="T212" s="51"/>
      <c r="U212" s="41"/>
      <c r="V212" s="41"/>
    </row>
    <row r="213" spans="1:22" ht="12.75" customHeight="1" thickBot="1" x14ac:dyDescent="0.3">
      <c r="A213" s="41"/>
      <c r="B213" s="41"/>
      <c r="C213" s="61"/>
      <c r="D213" s="41"/>
      <c r="E213" s="41"/>
      <c r="F213" s="41"/>
      <c r="G213" s="41"/>
      <c r="H213" s="43"/>
      <c r="I213" s="41"/>
      <c r="J213" s="41"/>
      <c r="K213" s="41"/>
      <c r="L213" s="41"/>
      <c r="M213" s="41"/>
      <c r="N213" s="41"/>
      <c r="O213" s="41"/>
      <c r="P213" s="41"/>
      <c r="Q213" s="1" t="s">
        <v>915</v>
      </c>
      <c r="R213" s="1" t="s">
        <v>784</v>
      </c>
      <c r="S213" s="41"/>
      <c r="T213" s="51"/>
      <c r="U213" s="41"/>
      <c r="V213" s="41"/>
    </row>
    <row r="214" spans="1:22" ht="12.75" customHeight="1" thickBot="1" x14ac:dyDescent="0.3">
      <c r="A214" s="41"/>
      <c r="B214" s="41"/>
      <c r="C214" s="61"/>
      <c r="D214" s="41"/>
      <c r="E214" s="41"/>
      <c r="F214" s="41"/>
      <c r="G214" s="41"/>
      <c r="H214" s="43"/>
      <c r="I214" s="41"/>
      <c r="J214" s="41"/>
      <c r="K214" s="41"/>
      <c r="L214" s="41"/>
      <c r="M214" s="41"/>
      <c r="N214" s="41"/>
      <c r="O214" s="41"/>
      <c r="P214" s="41"/>
      <c r="Q214" s="1" t="s">
        <v>914</v>
      </c>
      <c r="R214" s="1" t="s">
        <v>913</v>
      </c>
      <c r="S214" s="41"/>
      <c r="T214" s="51"/>
      <c r="U214" s="41"/>
      <c r="V214" s="41"/>
    </row>
    <row r="215" spans="1:22" ht="12.75" customHeight="1" thickBot="1" x14ac:dyDescent="0.3">
      <c r="A215" s="41"/>
      <c r="B215" s="41"/>
      <c r="C215" s="61"/>
      <c r="D215" s="41"/>
      <c r="E215" s="41"/>
      <c r="F215" s="41"/>
      <c r="G215" s="41"/>
      <c r="H215" s="43"/>
      <c r="I215" s="41"/>
      <c r="J215" s="41"/>
      <c r="K215" s="41"/>
      <c r="L215" s="41"/>
      <c r="M215" s="41"/>
      <c r="N215" s="41"/>
      <c r="O215" s="41"/>
      <c r="P215" s="41"/>
      <c r="Q215" s="1" t="s">
        <v>912</v>
      </c>
      <c r="R215" s="1" t="s">
        <v>827</v>
      </c>
      <c r="S215" s="41"/>
      <c r="T215" s="51"/>
      <c r="U215" s="41"/>
      <c r="V215" s="41"/>
    </row>
    <row r="216" spans="1:22" ht="12.75" customHeight="1" thickBot="1" x14ac:dyDescent="0.3">
      <c r="A216" s="41"/>
      <c r="B216" s="41"/>
      <c r="C216" s="61"/>
      <c r="D216" s="41"/>
      <c r="E216" s="41"/>
      <c r="F216" s="41"/>
      <c r="G216" s="41"/>
      <c r="H216" s="43"/>
      <c r="I216" s="41"/>
      <c r="J216" s="41"/>
      <c r="K216" s="41"/>
      <c r="L216" s="41"/>
      <c r="M216" s="41"/>
      <c r="N216" s="41"/>
      <c r="O216" s="41"/>
      <c r="P216" s="41"/>
      <c r="Q216" s="1" t="s">
        <v>911</v>
      </c>
      <c r="R216" s="1" t="s">
        <v>827</v>
      </c>
      <c r="S216" s="41"/>
      <c r="T216" s="51"/>
      <c r="U216" s="41"/>
      <c r="V216" s="41"/>
    </row>
    <row r="217" spans="1:22" ht="12.75" customHeight="1" thickBot="1" x14ac:dyDescent="0.3">
      <c r="A217" s="41"/>
      <c r="B217" s="41"/>
      <c r="C217" s="61"/>
      <c r="D217" s="41"/>
      <c r="E217" s="41"/>
      <c r="F217" s="41"/>
      <c r="G217" s="41"/>
      <c r="H217" s="43"/>
      <c r="I217" s="41"/>
      <c r="J217" s="41"/>
      <c r="K217" s="41"/>
      <c r="L217" s="41"/>
      <c r="M217" s="41"/>
      <c r="N217" s="41"/>
      <c r="O217" s="41"/>
      <c r="P217" s="41"/>
      <c r="Q217" s="1" t="s">
        <v>910</v>
      </c>
      <c r="R217" s="1" t="s">
        <v>909</v>
      </c>
      <c r="S217" s="41"/>
      <c r="T217" s="51"/>
      <c r="U217" s="41"/>
      <c r="V217" s="41"/>
    </row>
    <row r="218" spans="1:22" ht="12.75" customHeight="1" thickBot="1" x14ac:dyDescent="0.3">
      <c r="A218" s="41"/>
      <c r="B218" s="41"/>
      <c r="C218" s="61"/>
      <c r="D218" s="41"/>
      <c r="E218" s="41"/>
      <c r="F218" s="41"/>
      <c r="G218" s="41"/>
      <c r="H218" s="43"/>
      <c r="I218" s="41"/>
      <c r="J218" s="41"/>
      <c r="K218" s="41"/>
      <c r="L218" s="41"/>
      <c r="M218" s="41"/>
      <c r="N218" s="41"/>
      <c r="O218" s="41"/>
      <c r="P218" s="41"/>
      <c r="Q218" s="1" t="s">
        <v>908</v>
      </c>
      <c r="R218" s="1" t="s">
        <v>176</v>
      </c>
      <c r="S218" s="41"/>
      <c r="T218" s="51"/>
      <c r="U218" s="41"/>
      <c r="V218" s="41"/>
    </row>
    <row r="219" spans="1:22" ht="12.75" customHeight="1" thickBot="1" x14ac:dyDescent="0.3">
      <c r="A219" s="41"/>
      <c r="B219" s="41"/>
      <c r="C219" s="61"/>
      <c r="D219" s="41"/>
      <c r="E219" s="41"/>
      <c r="F219" s="41"/>
      <c r="G219" s="41"/>
      <c r="H219" s="43"/>
      <c r="I219" s="41"/>
      <c r="J219" s="41"/>
      <c r="K219" s="41"/>
      <c r="L219" s="41"/>
      <c r="M219" s="41"/>
      <c r="N219" s="41"/>
      <c r="O219" s="41"/>
      <c r="P219" s="41"/>
      <c r="Q219" s="1" t="s">
        <v>825</v>
      </c>
      <c r="R219" s="1" t="s">
        <v>824</v>
      </c>
      <c r="S219" s="41"/>
      <c r="T219" s="51"/>
      <c r="U219" s="41"/>
      <c r="V219" s="41"/>
    </row>
    <row r="220" spans="1:22" ht="12.75" customHeight="1" thickBot="1" x14ac:dyDescent="0.3">
      <c r="A220" s="41"/>
      <c r="B220" s="41"/>
      <c r="C220" s="61"/>
      <c r="D220" s="41"/>
      <c r="E220" s="41"/>
      <c r="F220" s="41"/>
      <c r="G220" s="41"/>
      <c r="H220" s="43"/>
      <c r="I220" s="41"/>
      <c r="J220" s="41"/>
      <c r="K220" s="41"/>
      <c r="L220" s="41"/>
      <c r="M220" s="41"/>
      <c r="N220" s="41"/>
      <c r="O220" s="41"/>
      <c r="P220" s="41"/>
      <c r="Q220" s="1" t="s">
        <v>907</v>
      </c>
      <c r="R220" s="1" t="s">
        <v>822</v>
      </c>
      <c r="S220" s="41"/>
      <c r="T220" s="51"/>
      <c r="U220" s="41"/>
      <c r="V220" s="41"/>
    </row>
    <row r="221" spans="1:22" ht="12.75" customHeight="1" thickBot="1" x14ac:dyDescent="0.3">
      <c r="A221" s="41"/>
      <c r="B221" s="41"/>
      <c r="C221" s="61"/>
      <c r="D221" s="41"/>
      <c r="E221" s="41"/>
      <c r="F221" s="41"/>
      <c r="G221" s="41"/>
      <c r="H221" s="43"/>
      <c r="I221" s="41"/>
      <c r="J221" s="41"/>
      <c r="K221" s="41"/>
      <c r="L221" s="41"/>
      <c r="M221" s="41"/>
      <c r="N221" s="41"/>
      <c r="O221" s="41"/>
      <c r="P221" s="41"/>
      <c r="Q221" s="1" t="s">
        <v>821</v>
      </c>
      <c r="R221" s="1" t="s">
        <v>771</v>
      </c>
      <c r="S221" s="41"/>
      <c r="T221" s="51"/>
      <c r="U221" s="41"/>
      <c r="V221" s="41"/>
    </row>
    <row r="222" spans="1:22" ht="12.75" customHeight="1" thickBot="1" x14ac:dyDescent="0.3">
      <c r="A222" s="41"/>
      <c r="B222" s="41"/>
      <c r="C222" s="61"/>
      <c r="D222" s="41"/>
      <c r="E222" s="41"/>
      <c r="F222" s="41"/>
      <c r="G222" s="41"/>
      <c r="H222" s="43"/>
      <c r="I222" s="41"/>
      <c r="J222" s="41"/>
      <c r="K222" s="41"/>
      <c r="L222" s="41"/>
      <c r="M222" s="42"/>
      <c r="N222" s="42"/>
      <c r="O222" s="42"/>
      <c r="P222" s="42"/>
      <c r="Q222" s="1" t="s">
        <v>906</v>
      </c>
      <c r="R222" s="1" t="s">
        <v>819</v>
      </c>
      <c r="S222" s="41"/>
      <c r="T222" s="51"/>
      <c r="U222" s="41"/>
      <c r="V222" s="41"/>
    </row>
    <row r="223" spans="1:22" ht="12.75" customHeight="1" thickBot="1" x14ac:dyDescent="0.3">
      <c r="A223" s="41"/>
      <c r="B223" s="41"/>
      <c r="C223" s="61"/>
      <c r="D223" s="41"/>
      <c r="E223" s="41"/>
      <c r="F223" s="41"/>
      <c r="G223" s="41"/>
      <c r="H223" s="43"/>
      <c r="I223" s="41"/>
      <c r="J223" s="41"/>
      <c r="K223" s="41"/>
      <c r="L223" s="41"/>
      <c r="M223" s="47" t="s">
        <v>905</v>
      </c>
      <c r="N223" s="47" t="s">
        <v>904</v>
      </c>
      <c r="O223" s="47" t="s">
        <v>139</v>
      </c>
      <c r="P223" s="47" t="s">
        <v>39</v>
      </c>
      <c r="Q223" s="1" t="s">
        <v>903</v>
      </c>
      <c r="R223" s="1" t="s">
        <v>902</v>
      </c>
      <c r="S223" s="41"/>
      <c r="T223" s="51"/>
      <c r="U223" s="41"/>
      <c r="V223" s="41"/>
    </row>
    <row r="224" spans="1:22" ht="12.75" customHeight="1" thickBot="1" x14ac:dyDescent="0.3">
      <c r="A224" s="41"/>
      <c r="B224" s="41"/>
      <c r="C224" s="61"/>
      <c r="D224" s="41"/>
      <c r="E224" s="41"/>
      <c r="F224" s="41"/>
      <c r="G224" s="41"/>
      <c r="H224" s="43"/>
      <c r="I224" s="41"/>
      <c r="J224" s="41"/>
      <c r="K224" s="41"/>
      <c r="L224" s="41"/>
      <c r="M224" s="41"/>
      <c r="N224" s="41"/>
      <c r="O224" s="41"/>
      <c r="P224" s="41"/>
      <c r="Q224" s="1" t="s">
        <v>901</v>
      </c>
      <c r="R224" s="1" t="s">
        <v>900</v>
      </c>
      <c r="S224" s="41"/>
      <c r="T224" s="51"/>
      <c r="U224" s="41"/>
      <c r="V224" s="41"/>
    </row>
    <row r="225" spans="1:22" ht="12.75" customHeight="1" thickBot="1" x14ac:dyDescent="0.3">
      <c r="A225" s="42"/>
      <c r="B225" s="42"/>
      <c r="C225" s="62"/>
      <c r="D225" s="42"/>
      <c r="E225" s="42"/>
      <c r="F225" s="42"/>
      <c r="G225" s="42"/>
      <c r="H225" s="44"/>
      <c r="I225" s="42"/>
      <c r="J225" s="42"/>
      <c r="K225" s="42"/>
      <c r="L225" s="42"/>
      <c r="M225" s="42"/>
      <c r="N225" s="42"/>
      <c r="O225" s="42"/>
      <c r="P225" s="42"/>
      <c r="Q225" s="1" t="s">
        <v>899</v>
      </c>
      <c r="R225" s="1" t="s">
        <v>852</v>
      </c>
      <c r="S225" s="42"/>
      <c r="T225" s="52"/>
      <c r="U225" s="42"/>
      <c r="V225" s="42"/>
    </row>
    <row r="226" spans="1:22" ht="12.75" customHeight="1" thickBot="1" x14ac:dyDescent="0.3">
      <c r="A226" s="47" t="s">
        <v>208</v>
      </c>
      <c r="B226" s="47">
        <v>561</v>
      </c>
      <c r="C226" s="60" t="s">
        <v>96</v>
      </c>
      <c r="D226" s="47" t="s">
        <v>98</v>
      </c>
      <c r="E226" s="47" t="s">
        <v>898</v>
      </c>
      <c r="F226" s="47" t="s">
        <v>95</v>
      </c>
      <c r="G226" s="47"/>
      <c r="H226" s="48" t="s">
        <v>897</v>
      </c>
      <c r="I226" s="47" t="s">
        <v>109</v>
      </c>
      <c r="J226" s="47" t="s">
        <v>202</v>
      </c>
      <c r="K226" s="47"/>
      <c r="L226" s="47">
        <v>0</v>
      </c>
      <c r="M226" s="47" t="s">
        <v>896</v>
      </c>
      <c r="N226" s="47" t="s">
        <v>98</v>
      </c>
      <c r="O226" s="47" t="s">
        <v>886</v>
      </c>
      <c r="P226" s="47" t="s">
        <v>24</v>
      </c>
      <c r="Q226" s="1" t="s">
        <v>885</v>
      </c>
      <c r="R226" s="1" t="s">
        <v>190</v>
      </c>
      <c r="S226" s="47" t="s">
        <v>886</v>
      </c>
      <c r="T226" s="49">
        <v>0</v>
      </c>
      <c r="U226" s="47">
        <v>-575</v>
      </c>
      <c r="V226" s="47"/>
    </row>
    <row r="227" spans="1:22" ht="12.75" customHeight="1" thickBot="1" x14ac:dyDescent="0.3">
      <c r="A227" s="41"/>
      <c r="B227" s="41"/>
      <c r="C227" s="61"/>
      <c r="D227" s="41"/>
      <c r="E227" s="41"/>
      <c r="F227" s="41"/>
      <c r="G227" s="41"/>
      <c r="H227" s="43"/>
      <c r="I227" s="41"/>
      <c r="J227" s="41"/>
      <c r="K227" s="41"/>
      <c r="L227" s="41"/>
      <c r="M227" s="41"/>
      <c r="N227" s="41"/>
      <c r="O227" s="41"/>
      <c r="P227" s="41"/>
      <c r="Q227" s="1" t="s">
        <v>895</v>
      </c>
      <c r="R227" s="1" t="s">
        <v>870</v>
      </c>
      <c r="S227" s="41"/>
      <c r="T227" s="45"/>
      <c r="U227" s="41"/>
      <c r="V227" s="41"/>
    </row>
    <row r="228" spans="1:22" ht="12.75" customHeight="1" thickBot="1" x14ac:dyDescent="0.3">
      <c r="A228" s="41"/>
      <c r="B228" s="41"/>
      <c r="C228" s="61"/>
      <c r="D228" s="41"/>
      <c r="E228" s="41"/>
      <c r="F228" s="41"/>
      <c r="G228" s="41"/>
      <c r="H228" s="43"/>
      <c r="I228" s="41"/>
      <c r="J228" s="41"/>
      <c r="K228" s="41"/>
      <c r="L228" s="41"/>
      <c r="M228" s="41"/>
      <c r="N228" s="41"/>
      <c r="O228" s="41"/>
      <c r="P228" s="41"/>
      <c r="Q228" s="1" t="s">
        <v>894</v>
      </c>
      <c r="R228" s="1" t="s">
        <v>184</v>
      </c>
      <c r="S228" s="41"/>
      <c r="T228" s="45"/>
      <c r="U228" s="41"/>
      <c r="V228" s="41"/>
    </row>
    <row r="229" spans="1:22" ht="12.75" customHeight="1" thickBot="1" x14ac:dyDescent="0.3">
      <c r="A229" s="41"/>
      <c r="B229" s="41"/>
      <c r="C229" s="61"/>
      <c r="D229" s="41"/>
      <c r="E229" s="41"/>
      <c r="F229" s="41"/>
      <c r="G229" s="41"/>
      <c r="H229" s="43"/>
      <c r="I229" s="41"/>
      <c r="J229" s="41"/>
      <c r="K229" s="41"/>
      <c r="L229" s="41"/>
      <c r="M229" s="41"/>
      <c r="N229" s="41"/>
      <c r="O229" s="41"/>
      <c r="P229" s="41"/>
      <c r="Q229" s="1" t="s">
        <v>882</v>
      </c>
      <c r="R229" s="1" t="s">
        <v>182</v>
      </c>
      <c r="S229" s="41"/>
      <c r="T229" s="45"/>
      <c r="U229" s="41"/>
      <c r="V229" s="41"/>
    </row>
    <row r="230" spans="1:22" ht="12.75" customHeight="1" thickBot="1" x14ac:dyDescent="0.3">
      <c r="A230" s="41"/>
      <c r="B230" s="41"/>
      <c r="C230" s="61"/>
      <c r="D230" s="41"/>
      <c r="E230" s="41"/>
      <c r="F230" s="41"/>
      <c r="G230" s="41"/>
      <c r="H230" s="43"/>
      <c r="I230" s="41"/>
      <c r="J230" s="41"/>
      <c r="K230" s="41"/>
      <c r="L230" s="41"/>
      <c r="M230" s="41"/>
      <c r="N230" s="41"/>
      <c r="O230" s="41"/>
      <c r="P230" s="41"/>
      <c r="Q230" s="1" t="s">
        <v>893</v>
      </c>
      <c r="R230" s="1" t="s">
        <v>807</v>
      </c>
      <c r="S230" s="41"/>
      <c r="T230" s="45"/>
      <c r="U230" s="41"/>
      <c r="V230" s="41"/>
    </row>
    <row r="231" spans="1:22" ht="12.75" customHeight="1" thickBot="1" x14ac:dyDescent="0.3">
      <c r="A231" s="41"/>
      <c r="B231" s="41"/>
      <c r="C231" s="61"/>
      <c r="D231" s="41"/>
      <c r="E231" s="41"/>
      <c r="F231" s="41"/>
      <c r="G231" s="41"/>
      <c r="H231" s="43"/>
      <c r="I231" s="41"/>
      <c r="J231" s="41"/>
      <c r="K231" s="41"/>
      <c r="L231" s="41"/>
      <c r="M231" s="42"/>
      <c r="N231" s="42"/>
      <c r="O231" s="42"/>
      <c r="P231" s="42"/>
      <c r="Q231" s="1" t="s">
        <v>880</v>
      </c>
      <c r="R231" s="1" t="s">
        <v>176</v>
      </c>
      <c r="S231" s="41"/>
      <c r="T231" s="45"/>
      <c r="U231" s="41"/>
      <c r="V231" s="41"/>
    </row>
    <row r="232" spans="1:22" ht="12.75" customHeight="1" thickBot="1" x14ac:dyDescent="0.3">
      <c r="A232" s="41"/>
      <c r="B232" s="41"/>
      <c r="C232" s="61"/>
      <c r="D232" s="41"/>
      <c r="E232" s="41"/>
      <c r="F232" s="41"/>
      <c r="G232" s="41"/>
      <c r="H232" s="43"/>
      <c r="I232" s="41"/>
      <c r="J232" s="41"/>
      <c r="K232" s="41"/>
      <c r="L232" s="41"/>
      <c r="M232" s="47" t="s">
        <v>892</v>
      </c>
      <c r="N232" s="47" t="s">
        <v>98</v>
      </c>
      <c r="O232" s="47" t="s">
        <v>886</v>
      </c>
      <c r="P232" s="47" t="s">
        <v>24</v>
      </c>
      <c r="Q232" s="1" t="s">
        <v>885</v>
      </c>
      <c r="R232" s="1" t="s">
        <v>190</v>
      </c>
      <c r="S232" s="41"/>
      <c r="T232" s="45"/>
      <c r="U232" s="41"/>
      <c r="V232" s="41"/>
    </row>
    <row r="233" spans="1:22" ht="12.75" customHeight="1" thickBot="1" x14ac:dyDescent="0.3">
      <c r="A233" s="41"/>
      <c r="B233" s="41"/>
      <c r="C233" s="61"/>
      <c r="D233" s="41"/>
      <c r="E233" s="41"/>
      <c r="F233" s="41"/>
      <c r="G233" s="41"/>
      <c r="H233" s="43"/>
      <c r="I233" s="41"/>
      <c r="J233" s="41"/>
      <c r="K233" s="41"/>
      <c r="L233" s="41"/>
      <c r="M233" s="41"/>
      <c r="N233" s="41"/>
      <c r="O233" s="41"/>
      <c r="P233" s="41"/>
      <c r="Q233" s="1" t="s">
        <v>891</v>
      </c>
      <c r="R233" s="1" t="s">
        <v>870</v>
      </c>
      <c r="S233" s="41"/>
      <c r="T233" s="45"/>
      <c r="U233" s="41"/>
      <c r="V233" s="41"/>
    </row>
    <row r="234" spans="1:22" ht="12.75" customHeight="1" thickBot="1" x14ac:dyDescent="0.3">
      <c r="A234" s="41"/>
      <c r="B234" s="41"/>
      <c r="C234" s="61"/>
      <c r="D234" s="41"/>
      <c r="E234" s="41"/>
      <c r="F234" s="41"/>
      <c r="G234" s="41"/>
      <c r="H234" s="43"/>
      <c r="I234" s="41"/>
      <c r="J234" s="41"/>
      <c r="K234" s="41"/>
      <c r="L234" s="41"/>
      <c r="M234" s="41"/>
      <c r="N234" s="41"/>
      <c r="O234" s="41"/>
      <c r="P234" s="41"/>
      <c r="Q234" s="1" t="s">
        <v>890</v>
      </c>
      <c r="R234" s="1" t="s">
        <v>184</v>
      </c>
      <c r="S234" s="41"/>
      <c r="T234" s="45"/>
      <c r="U234" s="41"/>
      <c r="V234" s="41"/>
    </row>
    <row r="235" spans="1:22" ht="12.75" customHeight="1" thickBot="1" x14ac:dyDescent="0.3">
      <c r="A235" s="41"/>
      <c r="B235" s="41"/>
      <c r="C235" s="61"/>
      <c r="D235" s="41"/>
      <c r="E235" s="41"/>
      <c r="F235" s="41"/>
      <c r="G235" s="41"/>
      <c r="H235" s="43"/>
      <c r="I235" s="41"/>
      <c r="J235" s="41"/>
      <c r="K235" s="41"/>
      <c r="L235" s="41"/>
      <c r="M235" s="41"/>
      <c r="N235" s="41"/>
      <c r="O235" s="41"/>
      <c r="P235" s="41"/>
      <c r="Q235" s="1" t="s">
        <v>882</v>
      </c>
      <c r="R235" s="1" t="s">
        <v>182</v>
      </c>
      <c r="S235" s="41"/>
      <c r="T235" s="45"/>
      <c r="U235" s="41"/>
      <c r="V235" s="41"/>
    </row>
    <row r="236" spans="1:22" ht="12.75" customHeight="1" thickBot="1" x14ac:dyDescent="0.3">
      <c r="A236" s="41"/>
      <c r="B236" s="41"/>
      <c r="C236" s="61"/>
      <c r="D236" s="41"/>
      <c r="E236" s="41"/>
      <c r="F236" s="41"/>
      <c r="G236" s="41"/>
      <c r="H236" s="43"/>
      <c r="I236" s="41"/>
      <c r="J236" s="41"/>
      <c r="K236" s="41"/>
      <c r="L236" s="41"/>
      <c r="M236" s="41"/>
      <c r="N236" s="41"/>
      <c r="O236" s="41"/>
      <c r="P236" s="41"/>
      <c r="Q236" s="1" t="s">
        <v>889</v>
      </c>
      <c r="R236" s="1" t="s">
        <v>762</v>
      </c>
      <c r="S236" s="41"/>
      <c r="T236" s="45"/>
      <c r="U236" s="41"/>
      <c r="V236" s="41"/>
    </row>
    <row r="237" spans="1:22" ht="12.75" customHeight="1" thickBot="1" x14ac:dyDescent="0.3">
      <c r="A237" s="41"/>
      <c r="B237" s="41"/>
      <c r="C237" s="61"/>
      <c r="D237" s="41"/>
      <c r="E237" s="41"/>
      <c r="F237" s="41"/>
      <c r="G237" s="41"/>
      <c r="H237" s="43"/>
      <c r="I237" s="41"/>
      <c r="J237" s="41"/>
      <c r="K237" s="41"/>
      <c r="L237" s="41"/>
      <c r="M237" s="41"/>
      <c r="N237" s="41"/>
      <c r="O237" s="41"/>
      <c r="P237" s="41"/>
      <c r="Q237" s="1" t="s">
        <v>888</v>
      </c>
      <c r="R237" s="1" t="s">
        <v>807</v>
      </c>
      <c r="S237" s="41"/>
      <c r="T237" s="45"/>
      <c r="U237" s="41"/>
      <c r="V237" s="41"/>
    </row>
    <row r="238" spans="1:22" ht="12.75" customHeight="1" thickBot="1" x14ac:dyDescent="0.3">
      <c r="A238" s="41"/>
      <c r="B238" s="41"/>
      <c r="C238" s="61"/>
      <c r="D238" s="41"/>
      <c r="E238" s="41"/>
      <c r="F238" s="41"/>
      <c r="G238" s="41"/>
      <c r="H238" s="43"/>
      <c r="I238" s="41"/>
      <c r="J238" s="41"/>
      <c r="K238" s="41"/>
      <c r="L238" s="41"/>
      <c r="M238" s="42"/>
      <c r="N238" s="42"/>
      <c r="O238" s="42"/>
      <c r="P238" s="42"/>
      <c r="Q238" s="1" t="s">
        <v>880</v>
      </c>
      <c r="R238" s="1" t="s">
        <v>176</v>
      </c>
      <c r="S238" s="41"/>
      <c r="T238" s="45"/>
      <c r="U238" s="41"/>
      <c r="V238" s="41"/>
    </row>
    <row r="239" spans="1:22" ht="12.75" customHeight="1" thickBot="1" x14ac:dyDescent="0.3">
      <c r="A239" s="41"/>
      <c r="B239" s="41"/>
      <c r="C239" s="61"/>
      <c r="D239" s="41"/>
      <c r="E239" s="41"/>
      <c r="F239" s="41"/>
      <c r="G239" s="41"/>
      <c r="H239" s="43"/>
      <c r="I239" s="41"/>
      <c r="J239" s="41"/>
      <c r="K239" s="41"/>
      <c r="L239" s="41"/>
      <c r="M239" s="47" t="s">
        <v>887</v>
      </c>
      <c r="N239" s="47" t="s">
        <v>98</v>
      </c>
      <c r="O239" s="47" t="s">
        <v>886</v>
      </c>
      <c r="P239" s="47" t="s">
        <v>24</v>
      </c>
      <c r="Q239" s="1" t="s">
        <v>885</v>
      </c>
      <c r="R239" s="1" t="s">
        <v>190</v>
      </c>
      <c r="S239" s="41"/>
      <c r="T239" s="45"/>
      <c r="U239" s="41"/>
      <c r="V239" s="41"/>
    </row>
    <row r="240" spans="1:22" ht="12.75" customHeight="1" thickBot="1" x14ac:dyDescent="0.3">
      <c r="A240" s="41"/>
      <c r="B240" s="41"/>
      <c r="C240" s="61"/>
      <c r="D240" s="41"/>
      <c r="E240" s="41"/>
      <c r="F240" s="41"/>
      <c r="G240" s="41"/>
      <c r="H240" s="43"/>
      <c r="I240" s="41"/>
      <c r="J240" s="41"/>
      <c r="K240" s="41"/>
      <c r="L240" s="41"/>
      <c r="M240" s="41"/>
      <c r="N240" s="41"/>
      <c r="O240" s="41"/>
      <c r="P240" s="41"/>
      <c r="Q240" s="1" t="s">
        <v>884</v>
      </c>
      <c r="R240" s="1" t="s">
        <v>870</v>
      </c>
      <c r="S240" s="41"/>
      <c r="T240" s="45"/>
      <c r="U240" s="41"/>
      <c r="V240" s="41"/>
    </row>
    <row r="241" spans="1:22" ht="12.75" customHeight="1" thickBot="1" x14ac:dyDescent="0.3">
      <c r="A241" s="41"/>
      <c r="B241" s="41"/>
      <c r="C241" s="61"/>
      <c r="D241" s="41"/>
      <c r="E241" s="41"/>
      <c r="F241" s="41"/>
      <c r="G241" s="41"/>
      <c r="H241" s="43"/>
      <c r="I241" s="41"/>
      <c r="J241" s="41"/>
      <c r="K241" s="41"/>
      <c r="L241" s="41"/>
      <c r="M241" s="41"/>
      <c r="N241" s="41"/>
      <c r="O241" s="41"/>
      <c r="P241" s="41"/>
      <c r="Q241" s="1" t="s">
        <v>883</v>
      </c>
      <c r="R241" s="1" t="s">
        <v>184</v>
      </c>
      <c r="S241" s="41"/>
      <c r="T241" s="45"/>
      <c r="U241" s="41"/>
      <c r="V241" s="41"/>
    </row>
    <row r="242" spans="1:22" ht="12.75" customHeight="1" thickBot="1" x14ac:dyDescent="0.3">
      <c r="A242" s="41"/>
      <c r="B242" s="41"/>
      <c r="C242" s="61"/>
      <c r="D242" s="41"/>
      <c r="E242" s="41"/>
      <c r="F242" s="41"/>
      <c r="G242" s="41"/>
      <c r="H242" s="43"/>
      <c r="I242" s="41"/>
      <c r="J242" s="41"/>
      <c r="K242" s="41"/>
      <c r="L242" s="41"/>
      <c r="M242" s="41"/>
      <c r="N242" s="41"/>
      <c r="O242" s="41"/>
      <c r="P242" s="41"/>
      <c r="Q242" s="1" t="s">
        <v>882</v>
      </c>
      <c r="R242" s="1" t="s">
        <v>182</v>
      </c>
      <c r="S242" s="41"/>
      <c r="T242" s="45"/>
      <c r="U242" s="41"/>
      <c r="V242" s="41"/>
    </row>
    <row r="243" spans="1:22" ht="12.75" customHeight="1" thickBot="1" x14ac:dyDescent="0.3">
      <c r="A243" s="41"/>
      <c r="B243" s="41"/>
      <c r="C243" s="61"/>
      <c r="D243" s="41"/>
      <c r="E243" s="41"/>
      <c r="F243" s="41"/>
      <c r="G243" s="41"/>
      <c r="H243" s="43"/>
      <c r="I243" s="41"/>
      <c r="J243" s="41"/>
      <c r="K243" s="41"/>
      <c r="L243" s="41"/>
      <c r="M243" s="41"/>
      <c r="N243" s="41"/>
      <c r="O243" s="41"/>
      <c r="P243" s="41"/>
      <c r="Q243" s="1" t="s">
        <v>881</v>
      </c>
      <c r="R243" s="1" t="s">
        <v>807</v>
      </c>
      <c r="S243" s="41"/>
      <c r="T243" s="45"/>
      <c r="U243" s="41"/>
      <c r="V243" s="41"/>
    </row>
    <row r="244" spans="1:22" ht="12.75" customHeight="1" thickBot="1" x14ac:dyDescent="0.3">
      <c r="A244" s="42"/>
      <c r="B244" s="42"/>
      <c r="C244" s="62"/>
      <c r="D244" s="42"/>
      <c r="E244" s="42"/>
      <c r="F244" s="42"/>
      <c r="G244" s="42"/>
      <c r="H244" s="44"/>
      <c r="I244" s="42"/>
      <c r="J244" s="42"/>
      <c r="K244" s="42"/>
      <c r="L244" s="42"/>
      <c r="M244" s="42"/>
      <c r="N244" s="42"/>
      <c r="O244" s="42"/>
      <c r="P244" s="42"/>
      <c r="Q244" s="1" t="s">
        <v>880</v>
      </c>
      <c r="R244" s="1" t="s">
        <v>176</v>
      </c>
      <c r="S244" s="42"/>
      <c r="T244" s="46"/>
      <c r="U244" s="42"/>
      <c r="V244" s="42"/>
    </row>
    <row r="245" spans="1:22" ht="12.75" customHeight="1" thickBot="1" x14ac:dyDescent="0.3">
      <c r="A245" s="47" t="s">
        <v>208</v>
      </c>
      <c r="B245" s="47">
        <v>584</v>
      </c>
      <c r="C245" s="60" t="s">
        <v>96</v>
      </c>
      <c r="D245" s="47" t="s">
        <v>857</v>
      </c>
      <c r="E245" s="47" t="s">
        <v>879</v>
      </c>
      <c r="F245" s="47" t="s">
        <v>4</v>
      </c>
      <c r="G245" s="47"/>
      <c r="H245" s="48" t="s">
        <v>878</v>
      </c>
      <c r="I245" s="47" t="s">
        <v>280</v>
      </c>
      <c r="J245" s="47" t="s">
        <v>202</v>
      </c>
      <c r="K245" s="47"/>
      <c r="L245" s="47">
        <v>0</v>
      </c>
      <c r="M245" s="47" t="s">
        <v>877</v>
      </c>
      <c r="N245" s="47" t="s">
        <v>857</v>
      </c>
      <c r="O245" s="47" t="s">
        <v>0</v>
      </c>
      <c r="P245" s="47" t="s">
        <v>24</v>
      </c>
      <c r="Q245" s="1" t="s">
        <v>876</v>
      </c>
      <c r="R245" s="1" t="s">
        <v>852</v>
      </c>
      <c r="S245" s="47" t="s">
        <v>0</v>
      </c>
      <c r="T245" s="49">
        <v>0.5</v>
      </c>
      <c r="U245" s="47">
        <v>154</v>
      </c>
      <c r="V245" s="47"/>
    </row>
    <row r="246" spans="1:22" ht="12.75" customHeight="1" thickBot="1" x14ac:dyDescent="0.3">
      <c r="A246" s="41"/>
      <c r="B246" s="41"/>
      <c r="C246" s="61"/>
      <c r="D246" s="41"/>
      <c r="E246" s="41"/>
      <c r="F246" s="41"/>
      <c r="G246" s="41"/>
      <c r="H246" s="43"/>
      <c r="I246" s="41"/>
      <c r="J246" s="41"/>
      <c r="K246" s="41"/>
      <c r="L246" s="41"/>
      <c r="M246" s="41"/>
      <c r="N246" s="41"/>
      <c r="O246" s="41"/>
      <c r="P246" s="41"/>
      <c r="Q246" s="1" t="s">
        <v>875</v>
      </c>
      <c r="R246" s="1" t="s">
        <v>873</v>
      </c>
      <c r="S246" s="41"/>
      <c r="T246" s="45"/>
      <c r="U246" s="41"/>
      <c r="V246" s="41"/>
    </row>
    <row r="247" spans="1:22" ht="12.75" customHeight="1" thickBot="1" x14ac:dyDescent="0.3">
      <c r="A247" s="41"/>
      <c r="B247" s="41"/>
      <c r="C247" s="61"/>
      <c r="D247" s="41"/>
      <c r="E247" s="41"/>
      <c r="F247" s="41"/>
      <c r="G247" s="41"/>
      <c r="H247" s="43"/>
      <c r="I247" s="41"/>
      <c r="J247" s="41"/>
      <c r="K247" s="41"/>
      <c r="L247" s="41"/>
      <c r="M247" s="41"/>
      <c r="N247" s="41"/>
      <c r="O247" s="41"/>
      <c r="P247" s="41"/>
      <c r="Q247" s="1" t="s">
        <v>874</v>
      </c>
      <c r="R247" s="1" t="s">
        <v>873</v>
      </c>
      <c r="S247" s="41"/>
      <c r="T247" s="45"/>
      <c r="U247" s="41"/>
      <c r="V247" s="41"/>
    </row>
    <row r="248" spans="1:22" ht="12.75" customHeight="1" thickBot="1" x14ac:dyDescent="0.3">
      <c r="A248" s="41"/>
      <c r="B248" s="41"/>
      <c r="C248" s="61"/>
      <c r="D248" s="41"/>
      <c r="E248" s="41"/>
      <c r="F248" s="41"/>
      <c r="G248" s="41"/>
      <c r="H248" s="43"/>
      <c r="I248" s="41"/>
      <c r="J248" s="41"/>
      <c r="K248" s="41"/>
      <c r="L248" s="41"/>
      <c r="M248" s="41"/>
      <c r="N248" s="41"/>
      <c r="O248" s="41"/>
      <c r="P248" s="41"/>
      <c r="Q248" s="1" t="s">
        <v>872</v>
      </c>
      <c r="R248" s="1" t="s">
        <v>870</v>
      </c>
      <c r="S248" s="41"/>
      <c r="T248" s="45"/>
      <c r="U248" s="41"/>
      <c r="V248" s="41"/>
    </row>
    <row r="249" spans="1:22" ht="12.75" customHeight="1" thickBot="1" x14ac:dyDescent="0.3">
      <c r="A249" s="41"/>
      <c r="B249" s="41"/>
      <c r="C249" s="61"/>
      <c r="D249" s="41"/>
      <c r="E249" s="41"/>
      <c r="F249" s="41"/>
      <c r="G249" s="41"/>
      <c r="H249" s="43"/>
      <c r="I249" s="41"/>
      <c r="J249" s="41"/>
      <c r="K249" s="41"/>
      <c r="L249" s="41"/>
      <c r="M249" s="41"/>
      <c r="N249" s="41"/>
      <c r="O249" s="41"/>
      <c r="P249" s="41"/>
      <c r="Q249" s="1" t="s">
        <v>871</v>
      </c>
      <c r="R249" s="1" t="s">
        <v>870</v>
      </c>
      <c r="S249" s="41"/>
      <c r="T249" s="45"/>
      <c r="U249" s="41"/>
      <c r="V249" s="41"/>
    </row>
    <row r="250" spans="1:22" ht="12.75" customHeight="1" thickBot="1" x14ac:dyDescent="0.3">
      <c r="A250" s="41"/>
      <c r="B250" s="41"/>
      <c r="C250" s="61"/>
      <c r="D250" s="41"/>
      <c r="E250" s="41"/>
      <c r="F250" s="41"/>
      <c r="G250" s="41"/>
      <c r="H250" s="43"/>
      <c r="I250" s="41"/>
      <c r="J250" s="41"/>
      <c r="K250" s="41"/>
      <c r="L250" s="41"/>
      <c r="M250" s="41"/>
      <c r="N250" s="41"/>
      <c r="O250" s="41"/>
      <c r="P250" s="41"/>
      <c r="Q250" s="1" t="s">
        <v>869</v>
      </c>
      <c r="R250" s="1" t="s">
        <v>868</v>
      </c>
      <c r="S250" s="41"/>
      <c r="T250" s="45"/>
      <c r="U250" s="41"/>
      <c r="V250" s="41"/>
    </row>
    <row r="251" spans="1:22" ht="12.75" customHeight="1" thickBot="1" x14ac:dyDescent="0.3">
      <c r="A251" s="41"/>
      <c r="B251" s="41"/>
      <c r="C251" s="61"/>
      <c r="D251" s="41"/>
      <c r="E251" s="41"/>
      <c r="F251" s="41"/>
      <c r="G251" s="41"/>
      <c r="H251" s="43"/>
      <c r="I251" s="41"/>
      <c r="J251" s="41"/>
      <c r="K251" s="41"/>
      <c r="L251" s="41"/>
      <c r="M251" s="41"/>
      <c r="N251" s="41"/>
      <c r="O251" s="41"/>
      <c r="P251" s="41"/>
      <c r="Q251" s="1" t="s">
        <v>867</v>
      </c>
      <c r="R251" s="1" t="s">
        <v>767</v>
      </c>
      <c r="S251" s="41"/>
      <c r="T251" s="45"/>
      <c r="U251" s="41"/>
      <c r="V251" s="41"/>
    </row>
    <row r="252" spans="1:22" ht="12.75" customHeight="1" thickBot="1" x14ac:dyDescent="0.3">
      <c r="A252" s="41"/>
      <c r="B252" s="41"/>
      <c r="C252" s="61"/>
      <c r="D252" s="41"/>
      <c r="E252" s="41"/>
      <c r="F252" s="41"/>
      <c r="G252" s="41"/>
      <c r="H252" s="43"/>
      <c r="I252" s="41"/>
      <c r="J252" s="41"/>
      <c r="K252" s="41"/>
      <c r="L252" s="41"/>
      <c r="M252" s="41"/>
      <c r="N252" s="41"/>
      <c r="O252" s="41"/>
      <c r="P252" s="41"/>
      <c r="Q252" s="1" t="s">
        <v>866</v>
      </c>
      <c r="R252" s="1" t="s">
        <v>762</v>
      </c>
      <c r="S252" s="41"/>
      <c r="T252" s="45"/>
      <c r="U252" s="41"/>
      <c r="V252" s="41"/>
    </row>
    <row r="253" spans="1:22" ht="12.75" customHeight="1" thickBot="1" x14ac:dyDescent="0.3">
      <c r="A253" s="41"/>
      <c r="B253" s="41"/>
      <c r="C253" s="61"/>
      <c r="D253" s="41"/>
      <c r="E253" s="41"/>
      <c r="F253" s="41"/>
      <c r="G253" s="41"/>
      <c r="H253" s="43"/>
      <c r="I253" s="41"/>
      <c r="J253" s="41"/>
      <c r="K253" s="41"/>
      <c r="L253" s="41"/>
      <c r="M253" s="41"/>
      <c r="N253" s="41"/>
      <c r="O253" s="41"/>
      <c r="P253" s="41"/>
      <c r="Q253" s="1" t="s">
        <v>865</v>
      </c>
      <c r="R253" s="1" t="s">
        <v>180</v>
      </c>
      <c r="S253" s="41"/>
      <c r="T253" s="45"/>
      <c r="U253" s="41"/>
      <c r="V253" s="41"/>
    </row>
    <row r="254" spans="1:22" ht="12.75" customHeight="1" thickBot="1" x14ac:dyDescent="0.3">
      <c r="A254" s="41"/>
      <c r="B254" s="41"/>
      <c r="C254" s="61"/>
      <c r="D254" s="41"/>
      <c r="E254" s="41"/>
      <c r="F254" s="41"/>
      <c r="G254" s="41"/>
      <c r="H254" s="43"/>
      <c r="I254" s="41"/>
      <c r="J254" s="41"/>
      <c r="K254" s="41"/>
      <c r="L254" s="41"/>
      <c r="M254" s="41"/>
      <c r="N254" s="41"/>
      <c r="O254" s="41"/>
      <c r="P254" s="41"/>
      <c r="Q254" s="1" t="s">
        <v>864</v>
      </c>
      <c r="R254" s="1" t="s">
        <v>670</v>
      </c>
      <c r="S254" s="41"/>
      <c r="T254" s="45"/>
      <c r="U254" s="41"/>
      <c r="V254" s="41"/>
    </row>
    <row r="255" spans="1:22" ht="12.75" customHeight="1" thickBot="1" x14ac:dyDescent="0.3">
      <c r="A255" s="41"/>
      <c r="B255" s="41"/>
      <c r="C255" s="61"/>
      <c r="D255" s="41"/>
      <c r="E255" s="41"/>
      <c r="F255" s="41"/>
      <c r="G255" s="41"/>
      <c r="H255" s="43"/>
      <c r="I255" s="41"/>
      <c r="J255" s="41"/>
      <c r="K255" s="41"/>
      <c r="L255" s="41"/>
      <c r="M255" s="41"/>
      <c r="N255" s="41"/>
      <c r="O255" s="41"/>
      <c r="P255" s="41"/>
      <c r="Q255" s="1" t="s">
        <v>863</v>
      </c>
      <c r="R255" s="1" t="s">
        <v>176</v>
      </c>
      <c r="S255" s="41"/>
      <c r="T255" s="45"/>
      <c r="U255" s="41"/>
      <c r="V255" s="41"/>
    </row>
    <row r="256" spans="1:22" ht="12.75" customHeight="1" thickBot="1" x14ac:dyDescent="0.3">
      <c r="A256" s="41"/>
      <c r="B256" s="41"/>
      <c r="C256" s="61"/>
      <c r="D256" s="41"/>
      <c r="E256" s="41"/>
      <c r="F256" s="41"/>
      <c r="G256" s="41"/>
      <c r="H256" s="43"/>
      <c r="I256" s="41"/>
      <c r="J256" s="41"/>
      <c r="K256" s="41"/>
      <c r="L256" s="41"/>
      <c r="M256" s="41"/>
      <c r="N256" s="41"/>
      <c r="O256" s="41"/>
      <c r="P256" s="41"/>
      <c r="Q256" s="1" t="s">
        <v>862</v>
      </c>
      <c r="R256" s="1" t="s">
        <v>861</v>
      </c>
      <c r="S256" s="41"/>
      <c r="T256" s="45"/>
      <c r="U256" s="41"/>
      <c r="V256" s="41"/>
    </row>
    <row r="257" spans="1:22" ht="12.75" customHeight="1" thickBot="1" x14ac:dyDescent="0.3">
      <c r="A257" s="41"/>
      <c r="B257" s="41"/>
      <c r="C257" s="61"/>
      <c r="D257" s="41"/>
      <c r="E257" s="41"/>
      <c r="F257" s="41"/>
      <c r="G257" s="41"/>
      <c r="H257" s="43"/>
      <c r="I257" s="41"/>
      <c r="J257" s="41"/>
      <c r="K257" s="41"/>
      <c r="L257" s="41"/>
      <c r="M257" s="41"/>
      <c r="N257" s="41"/>
      <c r="O257" s="41"/>
      <c r="P257" s="41"/>
      <c r="Q257" s="1" t="s">
        <v>860</v>
      </c>
      <c r="R257" s="1" t="s">
        <v>657</v>
      </c>
      <c r="S257" s="41"/>
      <c r="T257" s="45"/>
      <c r="U257" s="41"/>
      <c r="V257" s="41"/>
    </row>
    <row r="258" spans="1:22" ht="12.75" customHeight="1" thickBot="1" x14ac:dyDescent="0.3">
      <c r="A258" s="41"/>
      <c r="B258" s="41"/>
      <c r="C258" s="61"/>
      <c r="D258" s="41"/>
      <c r="E258" s="41"/>
      <c r="F258" s="41"/>
      <c r="G258" s="41"/>
      <c r="H258" s="43"/>
      <c r="I258" s="41"/>
      <c r="J258" s="41"/>
      <c r="K258" s="41"/>
      <c r="L258" s="41"/>
      <c r="M258" s="42"/>
      <c r="N258" s="42"/>
      <c r="O258" s="42"/>
      <c r="P258" s="42"/>
      <c r="Q258" s="1" t="s">
        <v>859</v>
      </c>
      <c r="R258" s="1" t="s">
        <v>13</v>
      </c>
      <c r="S258" s="41"/>
      <c r="T258" s="45"/>
      <c r="U258" s="41"/>
      <c r="V258" s="41"/>
    </row>
    <row r="259" spans="1:22" ht="12.75" customHeight="1" thickBot="1" x14ac:dyDescent="0.3">
      <c r="A259" s="41"/>
      <c r="B259" s="41"/>
      <c r="C259" s="61"/>
      <c r="D259" s="41"/>
      <c r="E259" s="41"/>
      <c r="F259" s="41"/>
      <c r="G259" s="41"/>
      <c r="H259" s="43"/>
      <c r="I259" s="41"/>
      <c r="J259" s="41"/>
      <c r="K259" s="41"/>
      <c r="L259" s="41"/>
      <c r="M259" s="47" t="s">
        <v>858</v>
      </c>
      <c r="N259" s="47" t="s">
        <v>857</v>
      </c>
      <c r="O259" s="47" t="s">
        <v>856</v>
      </c>
      <c r="P259" s="47" t="s">
        <v>39</v>
      </c>
      <c r="Q259" s="1" t="s">
        <v>855</v>
      </c>
      <c r="R259" s="1" t="s">
        <v>854</v>
      </c>
      <c r="S259" s="41"/>
      <c r="T259" s="45"/>
      <c r="U259" s="41"/>
      <c r="V259" s="41"/>
    </row>
    <row r="260" spans="1:22" ht="12.75" customHeight="1" thickBot="1" x14ac:dyDescent="0.3">
      <c r="A260" s="42"/>
      <c r="B260" s="42"/>
      <c r="C260" s="62"/>
      <c r="D260" s="42"/>
      <c r="E260" s="42"/>
      <c r="F260" s="42"/>
      <c r="G260" s="42"/>
      <c r="H260" s="44"/>
      <c r="I260" s="42"/>
      <c r="J260" s="42"/>
      <c r="K260" s="42"/>
      <c r="L260" s="42"/>
      <c r="M260" s="42"/>
      <c r="N260" s="42"/>
      <c r="O260" s="42"/>
      <c r="P260" s="42"/>
      <c r="Q260" s="1" t="s">
        <v>853</v>
      </c>
      <c r="R260" s="1" t="s">
        <v>852</v>
      </c>
      <c r="S260" s="42"/>
      <c r="T260" s="46"/>
      <c r="U260" s="42"/>
      <c r="V260" s="42"/>
    </row>
    <row r="261" spans="1:22" ht="12.75" customHeight="1" thickBot="1" x14ac:dyDescent="0.3">
      <c r="A261" s="47" t="s">
        <v>208</v>
      </c>
      <c r="B261" s="47">
        <v>631</v>
      </c>
      <c r="C261" s="60" t="s">
        <v>96</v>
      </c>
      <c r="D261" s="47" t="s">
        <v>6</v>
      </c>
      <c r="E261" s="47" t="s">
        <v>837</v>
      </c>
      <c r="F261" s="47" t="s">
        <v>4</v>
      </c>
      <c r="G261" s="47"/>
      <c r="H261" s="48" t="s">
        <v>851</v>
      </c>
      <c r="I261" s="47" t="s">
        <v>93</v>
      </c>
      <c r="J261" s="47" t="s">
        <v>202</v>
      </c>
      <c r="K261" s="47"/>
      <c r="L261" s="47">
        <v>0</v>
      </c>
      <c r="M261" s="47" t="s">
        <v>850</v>
      </c>
      <c r="N261" s="47" t="s">
        <v>6</v>
      </c>
      <c r="O261" s="47" t="s">
        <v>844</v>
      </c>
      <c r="P261" s="47" t="s">
        <v>24</v>
      </c>
      <c r="Q261" s="1" t="s">
        <v>849</v>
      </c>
      <c r="R261" s="1" t="s">
        <v>762</v>
      </c>
      <c r="S261" s="47" t="s">
        <v>844</v>
      </c>
      <c r="T261" s="49">
        <v>0</v>
      </c>
      <c r="U261" s="47">
        <v>31</v>
      </c>
      <c r="V261" s="47"/>
    </row>
    <row r="262" spans="1:22" ht="12.75" customHeight="1" thickBot="1" x14ac:dyDescent="0.3">
      <c r="A262" s="41"/>
      <c r="B262" s="41"/>
      <c r="C262" s="61"/>
      <c r="D262" s="41"/>
      <c r="E262" s="41"/>
      <c r="F262" s="41"/>
      <c r="G262" s="41"/>
      <c r="H262" s="43"/>
      <c r="I262" s="41"/>
      <c r="J262" s="41"/>
      <c r="K262" s="41"/>
      <c r="L262" s="41"/>
      <c r="M262" s="41"/>
      <c r="N262" s="41"/>
      <c r="O262" s="41"/>
      <c r="P262" s="41"/>
      <c r="Q262" s="1" t="s">
        <v>848</v>
      </c>
      <c r="R262" s="1" t="s">
        <v>180</v>
      </c>
      <c r="S262" s="41"/>
      <c r="T262" s="45"/>
      <c r="U262" s="41"/>
      <c r="V262" s="41"/>
    </row>
    <row r="263" spans="1:22" ht="12.75" customHeight="1" thickBot="1" x14ac:dyDescent="0.3">
      <c r="A263" s="41"/>
      <c r="B263" s="41"/>
      <c r="C263" s="61"/>
      <c r="D263" s="41"/>
      <c r="E263" s="41"/>
      <c r="F263" s="41"/>
      <c r="G263" s="41"/>
      <c r="H263" s="43"/>
      <c r="I263" s="41"/>
      <c r="J263" s="41"/>
      <c r="K263" s="41"/>
      <c r="L263" s="41"/>
      <c r="M263" s="41"/>
      <c r="N263" s="41"/>
      <c r="O263" s="41"/>
      <c r="P263" s="41"/>
      <c r="Q263" s="1" t="s">
        <v>843</v>
      </c>
      <c r="R263" s="1" t="s">
        <v>176</v>
      </c>
      <c r="S263" s="41"/>
      <c r="T263" s="45"/>
      <c r="U263" s="41"/>
      <c r="V263" s="41"/>
    </row>
    <row r="264" spans="1:22" ht="12.75" customHeight="1" thickBot="1" x14ac:dyDescent="0.3">
      <c r="A264" s="41"/>
      <c r="B264" s="41"/>
      <c r="C264" s="61"/>
      <c r="D264" s="41"/>
      <c r="E264" s="41"/>
      <c r="F264" s="41"/>
      <c r="G264" s="41"/>
      <c r="H264" s="43"/>
      <c r="I264" s="41"/>
      <c r="J264" s="41"/>
      <c r="K264" s="41"/>
      <c r="L264" s="41"/>
      <c r="M264" s="41"/>
      <c r="N264" s="41"/>
      <c r="O264" s="41"/>
      <c r="P264" s="41"/>
      <c r="Q264" s="1" t="s">
        <v>847</v>
      </c>
      <c r="R264" s="1" t="s">
        <v>841</v>
      </c>
      <c r="S264" s="41"/>
      <c r="T264" s="45"/>
      <c r="U264" s="41"/>
      <c r="V264" s="41"/>
    </row>
    <row r="265" spans="1:22" ht="12.75" customHeight="1" thickBot="1" x14ac:dyDescent="0.3">
      <c r="A265" s="41"/>
      <c r="B265" s="41"/>
      <c r="C265" s="61"/>
      <c r="D265" s="41"/>
      <c r="E265" s="41"/>
      <c r="F265" s="41"/>
      <c r="G265" s="41"/>
      <c r="H265" s="43"/>
      <c r="I265" s="41"/>
      <c r="J265" s="41"/>
      <c r="K265" s="41"/>
      <c r="L265" s="41"/>
      <c r="M265" s="41"/>
      <c r="N265" s="41"/>
      <c r="O265" s="41"/>
      <c r="P265" s="41"/>
      <c r="Q265" s="1" t="s">
        <v>840</v>
      </c>
      <c r="R265" s="1" t="s">
        <v>272</v>
      </c>
      <c r="S265" s="41"/>
      <c r="T265" s="45"/>
      <c r="U265" s="41"/>
      <c r="V265" s="41"/>
    </row>
    <row r="266" spans="1:22" ht="12.75" customHeight="1" thickBot="1" x14ac:dyDescent="0.3">
      <c r="A266" s="41"/>
      <c r="B266" s="41"/>
      <c r="C266" s="61"/>
      <c r="D266" s="41"/>
      <c r="E266" s="41"/>
      <c r="F266" s="41"/>
      <c r="G266" s="41"/>
      <c r="H266" s="43"/>
      <c r="I266" s="41"/>
      <c r="J266" s="41"/>
      <c r="K266" s="41"/>
      <c r="L266" s="41"/>
      <c r="M266" s="41"/>
      <c r="N266" s="41"/>
      <c r="O266" s="41"/>
      <c r="P266" s="41"/>
      <c r="Q266" s="1" t="s">
        <v>846</v>
      </c>
      <c r="R266" s="1" t="s">
        <v>272</v>
      </c>
      <c r="S266" s="41"/>
      <c r="T266" s="45"/>
      <c r="U266" s="41"/>
      <c r="V266" s="41"/>
    </row>
    <row r="267" spans="1:22" ht="12.75" customHeight="1" thickBot="1" x14ac:dyDescent="0.3">
      <c r="A267" s="41"/>
      <c r="B267" s="41"/>
      <c r="C267" s="61"/>
      <c r="D267" s="41"/>
      <c r="E267" s="41"/>
      <c r="F267" s="41"/>
      <c r="G267" s="41"/>
      <c r="H267" s="43"/>
      <c r="I267" s="41"/>
      <c r="J267" s="41"/>
      <c r="K267" s="41"/>
      <c r="L267" s="41"/>
      <c r="M267" s="42"/>
      <c r="N267" s="42"/>
      <c r="O267" s="42"/>
      <c r="P267" s="42"/>
      <c r="Q267" s="1" t="s">
        <v>838</v>
      </c>
      <c r="R267" s="1" t="s">
        <v>270</v>
      </c>
      <c r="S267" s="41"/>
      <c r="T267" s="45"/>
      <c r="U267" s="41"/>
      <c r="V267" s="41"/>
    </row>
    <row r="268" spans="1:22" ht="12.75" customHeight="1" thickBot="1" x14ac:dyDescent="0.3">
      <c r="A268" s="41"/>
      <c r="B268" s="41"/>
      <c r="C268" s="61"/>
      <c r="D268" s="41"/>
      <c r="E268" s="41"/>
      <c r="F268" s="41"/>
      <c r="G268" s="41"/>
      <c r="H268" s="43"/>
      <c r="I268" s="41"/>
      <c r="J268" s="41"/>
      <c r="K268" s="41"/>
      <c r="L268" s="41"/>
      <c r="M268" s="47" t="s">
        <v>845</v>
      </c>
      <c r="N268" s="47" t="s">
        <v>6</v>
      </c>
      <c r="O268" s="47" t="s">
        <v>844</v>
      </c>
      <c r="P268" s="47" t="s">
        <v>24</v>
      </c>
      <c r="Q268" s="1" t="s">
        <v>842</v>
      </c>
      <c r="R268" s="1" t="s">
        <v>180</v>
      </c>
      <c r="S268" s="41"/>
      <c r="T268" s="45"/>
      <c r="U268" s="41"/>
      <c r="V268" s="41"/>
    </row>
    <row r="269" spans="1:22" ht="12.75" customHeight="1" thickBot="1" x14ac:dyDescent="0.3">
      <c r="A269" s="41"/>
      <c r="B269" s="41"/>
      <c r="C269" s="61"/>
      <c r="D269" s="41"/>
      <c r="E269" s="41"/>
      <c r="F269" s="41"/>
      <c r="G269" s="41"/>
      <c r="H269" s="43"/>
      <c r="I269" s="41"/>
      <c r="J269" s="41"/>
      <c r="K269" s="41"/>
      <c r="L269" s="41"/>
      <c r="M269" s="41"/>
      <c r="N269" s="41"/>
      <c r="O269" s="41"/>
      <c r="P269" s="41"/>
      <c r="Q269" s="1" t="s">
        <v>843</v>
      </c>
      <c r="R269" s="1" t="s">
        <v>176</v>
      </c>
      <c r="S269" s="41"/>
      <c r="T269" s="45"/>
      <c r="U269" s="41"/>
      <c r="V269" s="41"/>
    </row>
    <row r="270" spans="1:22" ht="12.75" customHeight="1" thickBot="1" x14ac:dyDescent="0.3">
      <c r="A270" s="41"/>
      <c r="B270" s="41"/>
      <c r="C270" s="61"/>
      <c r="D270" s="41"/>
      <c r="E270" s="41"/>
      <c r="F270" s="41"/>
      <c r="G270" s="41"/>
      <c r="H270" s="43"/>
      <c r="I270" s="41"/>
      <c r="J270" s="41"/>
      <c r="K270" s="41"/>
      <c r="L270" s="41"/>
      <c r="M270" s="41"/>
      <c r="N270" s="41"/>
      <c r="O270" s="41"/>
      <c r="P270" s="41"/>
      <c r="Q270" s="1" t="s">
        <v>842</v>
      </c>
      <c r="R270" s="1" t="s">
        <v>841</v>
      </c>
      <c r="S270" s="41"/>
      <c r="T270" s="45"/>
      <c r="U270" s="41"/>
      <c r="V270" s="41"/>
    </row>
    <row r="271" spans="1:22" ht="12.75" customHeight="1" thickBot="1" x14ac:dyDescent="0.3">
      <c r="A271" s="41"/>
      <c r="B271" s="41"/>
      <c r="C271" s="61"/>
      <c r="D271" s="41"/>
      <c r="E271" s="41"/>
      <c r="F271" s="41"/>
      <c r="G271" s="41"/>
      <c r="H271" s="43"/>
      <c r="I271" s="41"/>
      <c r="J271" s="41"/>
      <c r="K271" s="41"/>
      <c r="L271" s="41"/>
      <c r="M271" s="41"/>
      <c r="N271" s="41"/>
      <c r="O271" s="41"/>
      <c r="P271" s="41"/>
      <c r="Q271" s="1" t="s">
        <v>840</v>
      </c>
      <c r="R271" s="1" t="s">
        <v>272</v>
      </c>
      <c r="S271" s="41"/>
      <c r="T271" s="45"/>
      <c r="U271" s="41"/>
      <c r="V271" s="41"/>
    </row>
    <row r="272" spans="1:22" ht="12.75" customHeight="1" thickBot="1" x14ac:dyDescent="0.3">
      <c r="A272" s="41"/>
      <c r="B272" s="41"/>
      <c r="C272" s="61"/>
      <c r="D272" s="41"/>
      <c r="E272" s="41"/>
      <c r="F272" s="41"/>
      <c r="G272" s="41"/>
      <c r="H272" s="43"/>
      <c r="I272" s="41"/>
      <c r="J272" s="41"/>
      <c r="K272" s="41"/>
      <c r="L272" s="41"/>
      <c r="M272" s="41"/>
      <c r="N272" s="41"/>
      <c r="O272" s="41"/>
      <c r="P272" s="41"/>
      <c r="Q272" s="1" t="s">
        <v>839</v>
      </c>
      <c r="R272" s="1" t="s">
        <v>272</v>
      </c>
      <c r="S272" s="41"/>
      <c r="T272" s="45"/>
      <c r="U272" s="41"/>
      <c r="V272" s="41"/>
    </row>
    <row r="273" spans="1:22" ht="12.75" customHeight="1" thickBot="1" x14ac:dyDescent="0.3">
      <c r="A273" s="42"/>
      <c r="B273" s="42"/>
      <c r="C273" s="62"/>
      <c r="D273" s="42"/>
      <c r="E273" s="42"/>
      <c r="F273" s="42"/>
      <c r="G273" s="42"/>
      <c r="H273" s="44"/>
      <c r="I273" s="42"/>
      <c r="J273" s="42"/>
      <c r="K273" s="42"/>
      <c r="L273" s="42"/>
      <c r="M273" s="42"/>
      <c r="N273" s="42"/>
      <c r="O273" s="42"/>
      <c r="P273" s="42"/>
      <c r="Q273" s="1" t="s">
        <v>838</v>
      </c>
      <c r="R273" s="1" t="s">
        <v>270</v>
      </c>
      <c r="S273" s="42"/>
      <c r="T273" s="46"/>
      <c r="U273" s="42"/>
      <c r="V273" s="42"/>
    </row>
    <row r="274" spans="1:22" ht="12.75" customHeight="1" thickBot="1" x14ac:dyDescent="0.3">
      <c r="A274" s="47" t="s">
        <v>208</v>
      </c>
      <c r="B274" s="47">
        <v>639</v>
      </c>
      <c r="C274" s="60" t="s">
        <v>96</v>
      </c>
      <c r="D274" s="47" t="s">
        <v>831</v>
      </c>
      <c r="E274" s="47" t="s">
        <v>837</v>
      </c>
      <c r="F274" s="47" t="s">
        <v>4</v>
      </c>
      <c r="G274" s="47"/>
      <c r="H274" s="48" t="s">
        <v>836</v>
      </c>
      <c r="I274" s="47" t="s">
        <v>835</v>
      </c>
      <c r="J274" s="47" t="s">
        <v>202</v>
      </c>
      <c r="K274" s="47"/>
      <c r="L274" s="47">
        <v>0</v>
      </c>
      <c r="M274" s="47" t="s">
        <v>834</v>
      </c>
      <c r="N274" s="47" t="s">
        <v>831</v>
      </c>
      <c r="O274" s="47" t="s">
        <v>17</v>
      </c>
      <c r="P274" s="47" t="s">
        <v>24</v>
      </c>
      <c r="Q274" s="1" t="s">
        <v>833</v>
      </c>
      <c r="R274" s="1" t="s">
        <v>784</v>
      </c>
      <c r="S274" s="47" t="s">
        <v>17</v>
      </c>
      <c r="T274" s="49">
        <v>0</v>
      </c>
      <c r="U274" s="47">
        <v>123</v>
      </c>
      <c r="V274" s="47"/>
    </row>
    <row r="275" spans="1:22" ht="12.75" customHeight="1" thickBot="1" x14ac:dyDescent="0.3">
      <c r="A275" s="41"/>
      <c r="B275" s="41"/>
      <c r="C275" s="61"/>
      <c r="D275" s="41"/>
      <c r="E275" s="41"/>
      <c r="F275" s="41"/>
      <c r="G275" s="41"/>
      <c r="H275" s="43"/>
      <c r="I275" s="41"/>
      <c r="J275" s="41"/>
      <c r="K275" s="41"/>
      <c r="L275" s="41"/>
      <c r="M275" s="41"/>
      <c r="N275" s="41"/>
      <c r="O275" s="41"/>
      <c r="P275" s="41"/>
      <c r="Q275" s="1" t="s">
        <v>829</v>
      </c>
      <c r="R275" s="1" t="s">
        <v>782</v>
      </c>
      <c r="S275" s="41"/>
      <c r="T275" s="45"/>
      <c r="U275" s="41"/>
      <c r="V275" s="41"/>
    </row>
    <row r="276" spans="1:22" ht="12.75" customHeight="1" thickBot="1" x14ac:dyDescent="0.3">
      <c r="A276" s="41"/>
      <c r="B276" s="41"/>
      <c r="C276" s="61"/>
      <c r="D276" s="41"/>
      <c r="E276" s="41"/>
      <c r="F276" s="41"/>
      <c r="G276" s="41"/>
      <c r="H276" s="43"/>
      <c r="I276" s="41"/>
      <c r="J276" s="41"/>
      <c r="K276" s="41"/>
      <c r="L276" s="41"/>
      <c r="M276" s="41"/>
      <c r="N276" s="41"/>
      <c r="O276" s="41"/>
      <c r="P276" s="41"/>
      <c r="Q276" s="1" t="s">
        <v>828</v>
      </c>
      <c r="R276" s="1" t="s">
        <v>827</v>
      </c>
      <c r="S276" s="41"/>
      <c r="T276" s="45"/>
      <c r="U276" s="41"/>
      <c r="V276" s="41"/>
    </row>
    <row r="277" spans="1:22" ht="12.75" customHeight="1" thickBot="1" x14ac:dyDescent="0.3">
      <c r="A277" s="41"/>
      <c r="B277" s="41"/>
      <c r="C277" s="61"/>
      <c r="D277" s="41"/>
      <c r="E277" s="41"/>
      <c r="F277" s="41"/>
      <c r="G277" s="41"/>
      <c r="H277" s="43"/>
      <c r="I277" s="41"/>
      <c r="J277" s="41"/>
      <c r="K277" s="41"/>
      <c r="L277" s="41"/>
      <c r="M277" s="41"/>
      <c r="N277" s="41"/>
      <c r="O277" s="41"/>
      <c r="P277" s="41"/>
      <c r="Q277" s="1" t="s">
        <v>826</v>
      </c>
      <c r="R277" s="1" t="s">
        <v>176</v>
      </c>
      <c r="S277" s="41"/>
      <c r="T277" s="45"/>
      <c r="U277" s="41"/>
      <c r="V277" s="41"/>
    </row>
    <row r="278" spans="1:22" ht="12.75" customHeight="1" thickBot="1" x14ac:dyDescent="0.3">
      <c r="A278" s="41"/>
      <c r="B278" s="41"/>
      <c r="C278" s="61"/>
      <c r="D278" s="41"/>
      <c r="E278" s="41"/>
      <c r="F278" s="41"/>
      <c r="G278" s="41"/>
      <c r="H278" s="43"/>
      <c r="I278" s="41"/>
      <c r="J278" s="41"/>
      <c r="K278" s="41"/>
      <c r="L278" s="41"/>
      <c r="M278" s="41"/>
      <c r="N278" s="41"/>
      <c r="O278" s="41"/>
      <c r="P278" s="41"/>
      <c r="Q278" s="1" t="s">
        <v>825</v>
      </c>
      <c r="R278" s="1" t="s">
        <v>824</v>
      </c>
      <c r="S278" s="41"/>
      <c r="T278" s="45"/>
      <c r="U278" s="41"/>
      <c r="V278" s="41"/>
    </row>
    <row r="279" spans="1:22" ht="12.75" customHeight="1" thickBot="1" x14ac:dyDescent="0.3">
      <c r="A279" s="41"/>
      <c r="B279" s="41"/>
      <c r="C279" s="61"/>
      <c r="D279" s="41"/>
      <c r="E279" s="41"/>
      <c r="F279" s="41"/>
      <c r="G279" s="41"/>
      <c r="H279" s="43"/>
      <c r="I279" s="41"/>
      <c r="J279" s="41"/>
      <c r="K279" s="41"/>
      <c r="L279" s="41"/>
      <c r="M279" s="41"/>
      <c r="N279" s="41"/>
      <c r="O279" s="41"/>
      <c r="P279" s="41"/>
      <c r="Q279" s="1" t="s">
        <v>823</v>
      </c>
      <c r="R279" s="1" t="s">
        <v>822</v>
      </c>
      <c r="S279" s="41"/>
      <c r="T279" s="45"/>
      <c r="U279" s="41"/>
      <c r="V279" s="41"/>
    </row>
    <row r="280" spans="1:22" ht="12.75" customHeight="1" thickBot="1" x14ac:dyDescent="0.3">
      <c r="A280" s="41"/>
      <c r="B280" s="41"/>
      <c r="C280" s="61"/>
      <c r="D280" s="41"/>
      <c r="E280" s="41"/>
      <c r="F280" s="41"/>
      <c r="G280" s="41"/>
      <c r="H280" s="43"/>
      <c r="I280" s="41"/>
      <c r="J280" s="41"/>
      <c r="K280" s="41"/>
      <c r="L280" s="41"/>
      <c r="M280" s="41"/>
      <c r="N280" s="41"/>
      <c r="O280" s="41"/>
      <c r="P280" s="41"/>
      <c r="Q280" s="1" t="s">
        <v>821</v>
      </c>
      <c r="R280" s="1" t="s">
        <v>771</v>
      </c>
      <c r="S280" s="41"/>
      <c r="T280" s="45"/>
      <c r="U280" s="41"/>
      <c r="V280" s="41"/>
    </row>
    <row r="281" spans="1:22" ht="12.75" customHeight="1" thickBot="1" x14ac:dyDescent="0.3">
      <c r="A281" s="41"/>
      <c r="B281" s="41"/>
      <c r="C281" s="61"/>
      <c r="D281" s="41"/>
      <c r="E281" s="41"/>
      <c r="F281" s="41"/>
      <c r="G281" s="41"/>
      <c r="H281" s="43"/>
      <c r="I281" s="41"/>
      <c r="J281" s="41"/>
      <c r="K281" s="41"/>
      <c r="L281" s="41"/>
      <c r="M281" s="42"/>
      <c r="N281" s="42"/>
      <c r="O281" s="42"/>
      <c r="P281" s="42"/>
      <c r="Q281" s="1" t="s">
        <v>820</v>
      </c>
      <c r="R281" s="1" t="s">
        <v>819</v>
      </c>
      <c r="S281" s="41"/>
      <c r="T281" s="45"/>
      <c r="U281" s="41"/>
      <c r="V281" s="41"/>
    </row>
    <row r="282" spans="1:22" ht="12.75" customHeight="1" thickBot="1" x14ac:dyDescent="0.3">
      <c r="A282" s="41"/>
      <c r="B282" s="41"/>
      <c r="C282" s="61"/>
      <c r="D282" s="41"/>
      <c r="E282" s="41"/>
      <c r="F282" s="41"/>
      <c r="G282" s="41"/>
      <c r="H282" s="43"/>
      <c r="I282" s="41"/>
      <c r="J282" s="41"/>
      <c r="K282" s="41"/>
      <c r="L282" s="41"/>
      <c r="M282" s="47" t="s">
        <v>832</v>
      </c>
      <c r="N282" s="47" t="s">
        <v>831</v>
      </c>
      <c r="O282" s="47" t="s">
        <v>17</v>
      </c>
      <c r="P282" s="47" t="s">
        <v>24</v>
      </c>
      <c r="Q282" s="1" t="s">
        <v>830</v>
      </c>
      <c r="R282" s="1" t="s">
        <v>784</v>
      </c>
      <c r="S282" s="41"/>
      <c r="T282" s="45"/>
      <c r="U282" s="41"/>
      <c r="V282" s="41"/>
    </row>
    <row r="283" spans="1:22" ht="12.75" customHeight="1" thickBot="1" x14ac:dyDescent="0.3">
      <c r="A283" s="41"/>
      <c r="B283" s="41"/>
      <c r="C283" s="61"/>
      <c r="D283" s="41"/>
      <c r="E283" s="41"/>
      <c r="F283" s="41"/>
      <c r="G283" s="41"/>
      <c r="H283" s="43"/>
      <c r="I283" s="41"/>
      <c r="J283" s="41"/>
      <c r="K283" s="41"/>
      <c r="L283" s="41"/>
      <c r="M283" s="41"/>
      <c r="N283" s="41"/>
      <c r="O283" s="41"/>
      <c r="P283" s="41"/>
      <c r="Q283" s="1" t="s">
        <v>829</v>
      </c>
      <c r="R283" s="1" t="s">
        <v>782</v>
      </c>
      <c r="S283" s="41"/>
      <c r="T283" s="45"/>
      <c r="U283" s="41"/>
      <c r="V283" s="41"/>
    </row>
    <row r="284" spans="1:22" ht="12.75" customHeight="1" thickBot="1" x14ac:dyDescent="0.3">
      <c r="A284" s="41"/>
      <c r="B284" s="41"/>
      <c r="C284" s="61"/>
      <c r="D284" s="41"/>
      <c r="E284" s="41"/>
      <c r="F284" s="41"/>
      <c r="G284" s="41"/>
      <c r="H284" s="43"/>
      <c r="I284" s="41"/>
      <c r="J284" s="41"/>
      <c r="K284" s="41"/>
      <c r="L284" s="41"/>
      <c r="M284" s="41"/>
      <c r="N284" s="41"/>
      <c r="O284" s="41"/>
      <c r="P284" s="41"/>
      <c r="Q284" s="1" t="s">
        <v>828</v>
      </c>
      <c r="R284" s="1" t="s">
        <v>827</v>
      </c>
      <c r="S284" s="41"/>
      <c r="T284" s="45"/>
      <c r="U284" s="41"/>
      <c r="V284" s="41"/>
    </row>
    <row r="285" spans="1:22" ht="12.75" customHeight="1" thickBot="1" x14ac:dyDescent="0.3">
      <c r="A285" s="41"/>
      <c r="B285" s="41"/>
      <c r="C285" s="61"/>
      <c r="D285" s="41"/>
      <c r="E285" s="41"/>
      <c r="F285" s="41"/>
      <c r="G285" s="41"/>
      <c r="H285" s="43"/>
      <c r="I285" s="41"/>
      <c r="J285" s="41"/>
      <c r="K285" s="41"/>
      <c r="L285" s="41"/>
      <c r="M285" s="41"/>
      <c r="N285" s="41"/>
      <c r="O285" s="41"/>
      <c r="P285" s="41"/>
      <c r="Q285" s="1" t="s">
        <v>826</v>
      </c>
      <c r="R285" s="1" t="s">
        <v>176</v>
      </c>
      <c r="S285" s="41"/>
      <c r="T285" s="45"/>
      <c r="U285" s="41"/>
      <c r="V285" s="41"/>
    </row>
    <row r="286" spans="1:22" ht="12.75" customHeight="1" thickBot="1" x14ac:dyDescent="0.3">
      <c r="A286" s="41"/>
      <c r="B286" s="41"/>
      <c r="C286" s="61"/>
      <c r="D286" s="41"/>
      <c r="E286" s="41"/>
      <c r="F286" s="41"/>
      <c r="G286" s="41"/>
      <c r="H286" s="43"/>
      <c r="I286" s="41"/>
      <c r="J286" s="41"/>
      <c r="K286" s="41"/>
      <c r="L286" s="41"/>
      <c r="M286" s="41"/>
      <c r="N286" s="41"/>
      <c r="O286" s="41"/>
      <c r="P286" s="41"/>
      <c r="Q286" s="1" t="s">
        <v>825</v>
      </c>
      <c r="R286" s="1" t="s">
        <v>824</v>
      </c>
      <c r="S286" s="41"/>
      <c r="T286" s="45"/>
      <c r="U286" s="41"/>
      <c r="V286" s="41"/>
    </row>
    <row r="287" spans="1:22" ht="12.75" customHeight="1" thickBot="1" x14ac:dyDescent="0.3">
      <c r="A287" s="41"/>
      <c r="B287" s="41"/>
      <c r="C287" s="61"/>
      <c r="D287" s="41"/>
      <c r="E287" s="41"/>
      <c r="F287" s="41"/>
      <c r="G287" s="41"/>
      <c r="H287" s="43"/>
      <c r="I287" s="41"/>
      <c r="J287" s="41"/>
      <c r="K287" s="41"/>
      <c r="L287" s="41"/>
      <c r="M287" s="41"/>
      <c r="N287" s="41"/>
      <c r="O287" s="41"/>
      <c r="P287" s="41"/>
      <c r="Q287" s="1" t="s">
        <v>823</v>
      </c>
      <c r="R287" s="1" t="s">
        <v>822</v>
      </c>
      <c r="S287" s="41"/>
      <c r="T287" s="45"/>
      <c r="U287" s="41"/>
      <c r="V287" s="41"/>
    </row>
    <row r="288" spans="1:22" ht="12.75" customHeight="1" thickBot="1" x14ac:dyDescent="0.3">
      <c r="A288" s="41"/>
      <c r="B288" s="41"/>
      <c r="C288" s="61"/>
      <c r="D288" s="41"/>
      <c r="E288" s="41"/>
      <c r="F288" s="41"/>
      <c r="G288" s="41"/>
      <c r="H288" s="43"/>
      <c r="I288" s="41"/>
      <c r="J288" s="41"/>
      <c r="K288" s="41"/>
      <c r="L288" s="41"/>
      <c r="M288" s="41"/>
      <c r="N288" s="41"/>
      <c r="O288" s="41"/>
      <c r="P288" s="41"/>
      <c r="Q288" s="1" t="s">
        <v>821</v>
      </c>
      <c r="R288" s="1" t="s">
        <v>771</v>
      </c>
      <c r="S288" s="41"/>
      <c r="T288" s="45"/>
      <c r="U288" s="41"/>
      <c r="V288" s="41"/>
    </row>
    <row r="289" spans="1:22" ht="12.75" customHeight="1" thickBot="1" x14ac:dyDescent="0.3">
      <c r="A289" s="42"/>
      <c r="B289" s="42"/>
      <c r="C289" s="62"/>
      <c r="D289" s="42"/>
      <c r="E289" s="42"/>
      <c r="F289" s="42"/>
      <c r="G289" s="42"/>
      <c r="H289" s="44"/>
      <c r="I289" s="42"/>
      <c r="J289" s="42"/>
      <c r="K289" s="42"/>
      <c r="L289" s="42"/>
      <c r="M289" s="42"/>
      <c r="N289" s="42"/>
      <c r="O289" s="42"/>
      <c r="P289" s="42"/>
      <c r="Q289" s="1" t="s">
        <v>820</v>
      </c>
      <c r="R289" s="1" t="s">
        <v>819</v>
      </c>
      <c r="S289" s="42"/>
      <c r="T289" s="46"/>
      <c r="U289" s="42"/>
      <c r="V289" s="42"/>
    </row>
    <row r="290" spans="1:22" ht="12.75" customHeight="1" thickBot="1" x14ac:dyDescent="0.3">
      <c r="A290" s="47" t="s">
        <v>208</v>
      </c>
      <c r="B290" s="47">
        <v>649</v>
      </c>
      <c r="C290" s="60" t="s">
        <v>96</v>
      </c>
      <c r="D290" s="47" t="s">
        <v>98</v>
      </c>
      <c r="E290" s="47" t="s">
        <v>182</v>
      </c>
      <c r="F290" s="47" t="s">
        <v>95</v>
      </c>
      <c r="G290" s="47"/>
      <c r="H290" s="48" t="s">
        <v>818</v>
      </c>
      <c r="I290" s="47" t="s">
        <v>109</v>
      </c>
      <c r="J290" s="47" t="s">
        <v>202</v>
      </c>
      <c r="K290" s="47"/>
      <c r="L290" s="47">
        <v>0</v>
      </c>
      <c r="M290" s="47" t="s">
        <v>817</v>
      </c>
      <c r="N290" s="47" t="s">
        <v>98</v>
      </c>
      <c r="O290" s="47" t="s">
        <v>786</v>
      </c>
      <c r="P290" s="47" t="s">
        <v>24</v>
      </c>
      <c r="Q290" s="1" t="s">
        <v>816</v>
      </c>
      <c r="R290" s="1" t="s">
        <v>762</v>
      </c>
      <c r="S290" s="47" t="s">
        <v>815</v>
      </c>
      <c r="T290" s="49">
        <v>0.5</v>
      </c>
      <c r="U290" s="47">
        <v>-486</v>
      </c>
      <c r="V290" s="47"/>
    </row>
    <row r="291" spans="1:22" ht="12.75" customHeight="1" thickBot="1" x14ac:dyDescent="0.3">
      <c r="A291" s="41"/>
      <c r="B291" s="41"/>
      <c r="C291" s="61"/>
      <c r="D291" s="41"/>
      <c r="E291" s="41"/>
      <c r="F291" s="41"/>
      <c r="G291" s="41"/>
      <c r="H291" s="43"/>
      <c r="I291" s="41"/>
      <c r="J291" s="41"/>
      <c r="K291" s="41"/>
      <c r="L291" s="41"/>
      <c r="M291" s="41"/>
      <c r="N291" s="41"/>
      <c r="O291" s="41"/>
      <c r="P291" s="41"/>
      <c r="Q291" s="1" t="s">
        <v>814</v>
      </c>
      <c r="R291" s="1" t="s">
        <v>797</v>
      </c>
      <c r="S291" s="41"/>
      <c r="T291" s="45"/>
      <c r="U291" s="41"/>
      <c r="V291" s="41"/>
    </row>
    <row r="292" spans="1:22" ht="12.75" customHeight="1" thickBot="1" x14ac:dyDescent="0.3">
      <c r="A292" s="41"/>
      <c r="B292" s="41"/>
      <c r="C292" s="61"/>
      <c r="D292" s="41"/>
      <c r="E292" s="41"/>
      <c r="F292" s="41"/>
      <c r="G292" s="41"/>
      <c r="H292" s="43"/>
      <c r="I292" s="41"/>
      <c r="J292" s="41"/>
      <c r="K292" s="41"/>
      <c r="L292" s="41"/>
      <c r="M292" s="41"/>
      <c r="N292" s="41"/>
      <c r="O292" s="41"/>
      <c r="P292" s="41"/>
      <c r="Q292" s="1" t="s">
        <v>813</v>
      </c>
      <c r="R292" s="1" t="s">
        <v>178</v>
      </c>
      <c r="S292" s="41"/>
      <c r="T292" s="45"/>
      <c r="U292" s="41"/>
      <c r="V292" s="41"/>
    </row>
    <row r="293" spans="1:22" ht="12.75" customHeight="1" thickBot="1" x14ac:dyDescent="0.3">
      <c r="A293" s="41"/>
      <c r="B293" s="41"/>
      <c r="C293" s="61"/>
      <c r="D293" s="41"/>
      <c r="E293" s="41"/>
      <c r="F293" s="41"/>
      <c r="G293" s="41"/>
      <c r="H293" s="43"/>
      <c r="I293" s="41"/>
      <c r="J293" s="41"/>
      <c r="K293" s="41"/>
      <c r="L293" s="41"/>
      <c r="M293" s="41"/>
      <c r="N293" s="41"/>
      <c r="O293" s="41"/>
      <c r="P293" s="41"/>
      <c r="Q293" s="1" t="s">
        <v>812</v>
      </c>
      <c r="R293" s="1" t="s">
        <v>176</v>
      </c>
      <c r="S293" s="41"/>
      <c r="T293" s="45"/>
      <c r="U293" s="41"/>
      <c r="V293" s="41"/>
    </row>
    <row r="294" spans="1:22" ht="12.75" customHeight="1" thickBot="1" x14ac:dyDescent="0.3">
      <c r="A294" s="41"/>
      <c r="B294" s="41"/>
      <c r="C294" s="61"/>
      <c r="D294" s="41"/>
      <c r="E294" s="41"/>
      <c r="F294" s="41"/>
      <c r="G294" s="41"/>
      <c r="H294" s="43"/>
      <c r="I294" s="41"/>
      <c r="J294" s="41"/>
      <c r="K294" s="41"/>
      <c r="L294" s="41"/>
      <c r="M294" s="42"/>
      <c r="N294" s="42"/>
      <c r="O294" s="42"/>
      <c r="P294" s="42"/>
      <c r="Q294" s="1" t="s">
        <v>811</v>
      </c>
      <c r="R294" s="1" t="s">
        <v>295</v>
      </c>
      <c r="S294" s="41"/>
      <c r="T294" s="45"/>
      <c r="U294" s="41"/>
      <c r="V294" s="41"/>
    </row>
    <row r="295" spans="1:22" ht="12.75" customHeight="1" thickBot="1" x14ac:dyDescent="0.3">
      <c r="A295" s="41"/>
      <c r="B295" s="41"/>
      <c r="C295" s="61"/>
      <c r="D295" s="41"/>
      <c r="E295" s="41"/>
      <c r="F295" s="41"/>
      <c r="G295" s="41"/>
      <c r="H295" s="43"/>
      <c r="I295" s="41"/>
      <c r="J295" s="41"/>
      <c r="K295" s="41"/>
      <c r="L295" s="41"/>
      <c r="M295" s="47" t="s">
        <v>810</v>
      </c>
      <c r="N295" s="47" t="s">
        <v>98</v>
      </c>
      <c r="O295" s="47" t="s">
        <v>786</v>
      </c>
      <c r="P295" s="47" t="s">
        <v>39</v>
      </c>
      <c r="Q295" s="1" t="s">
        <v>809</v>
      </c>
      <c r="R295" s="1" t="s">
        <v>762</v>
      </c>
      <c r="S295" s="41"/>
      <c r="T295" s="45"/>
      <c r="U295" s="41"/>
      <c r="V295" s="41"/>
    </row>
    <row r="296" spans="1:22" ht="12.75" customHeight="1" thickBot="1" x14ac:dyDescent="0.3">
      <c r="A296" s="41"/>
      <c r="B296" s="41"/>
      <c r="C296" s="61"/>
      <c r="D296" s="41"/>
      <c r="E296" s="41"/>
      <c r="F296" s="41"/>
      <c r="G296" s="41"/>
      <c r="H296" s="43"/>
      <c r="I296" s="41"/>
      <c r="J296" s="41"/>
      <c r="K296" s="41"/>
      <c r="L296" s="41"/>
      <c r="M296" s="41"/>
      <c r="N296" s="41"/>
      <c r="O296" s="41"/>
      <c r="P296" s="41"/>
      <c r="Q296" s="1" t="s">
        <v>808</v>
      </c>
      <c r="R296" s="1" t="s">
        <v>807</v>
      </c>
      <c r="S296" s="41"/>
      <c r="T296" s="45"/>
      <c r="U296" s="41"/>
      <c r="V296" s="41"/>
    </row>
    <row r="297" spans="1:22" ht="12.75" customHeight="1" thickBot="1" x14ac:dyDescent="0.3">
      <c r="A297" s="41"/>
      <c r="B297" s="41"/>
      <c r="C297" s="61"/>
      <c r="D297" s="41"/>
      <c r="E297" s="41"/>
      <c r="F297" s="41"/>
      <c r="G297" s="41"/>
      <c r="H297" s="43"/>
      <c r="I297" s="41"/>
      <c r="J297" s="41"/>
      <c r="K297" s="41"/>
      <c r="L297" s="41"/>
      <c r="M297" s="41"/>
      <c r="N297" s="41"/>
      <c r="O297" s="41"/>
      <c r="P297" s="41"/>
      <c r="Q297" s="1" t="s">
        <v>806</v>
      </c>
      <c r="R297" s="1" t="s">
        <v>178</v>
      </c>
      <c r="S297" s="41"/>
      <c r="T297" s="45"/>
      <c r="U297" s="41"/>
      <c r="V297" s="41"/>
    </row>
    <row r="298" spans="1:22" ht="12.75" customHeight="1" thickBot="1" x14ac:dyDescent="0.3">
      <c r="A298" s="41"/>
      <c r="B298" s="41"/>
      <c r="C298" s="61"/>
      <c r="D298" s="41"/>
      <c r="E298" s="41"/>
      <c r="F298" s="41"/>
      <c r="G298" s="41"/>
      <c r="H298" s="43"/>
      <c r="I298" s="41"/>
      <c r="J298" s="41"/>
      <c r="K298" s="41"/>
      <c r="L298" s="41"/>
      <c r="M298" s="41"/>
      <c r="N298" s="41"/>
      <c r="O298" s="41"/>
      <c r="P298" s="41"/>
      <c r="Q298" s="1" t="s">
        <v>805</v>
      </c>
      <c r="R298" s="1" t="s">
        <v>650</v>
      </c>
      <c r="S298" s="41"/>
      <c r="T298" s="45"/>
      <c r="U298" s="41"/>
      <c r="V298" s="41"/>
    </row>
    <row r="299" spans="1:22" ht="12.75" customHeight="1" thickBot="1" x14ac:dyDescent="0.3">
      <c r="A299" s="42"/>
      <c r="B299" s="42"/>
      <c r="C299" s="62"/>
      <c r="D299" s="42"/>
      <c r="E299" s="42"/>
      <c r="F299" s="42"/>
      <c r="G299" s="42"/>
      <c r="H299" s="44"/>
      <c r="I299" s="42"/>
      <c r="J299" s="42"/>
      <c r="K299" s="42"/>
      <c r="L299" s="42"/>
      <c r="M299" s="42"/>
      <c r="N299" s="42"/>
      <c r="O299" s="42"/>
      <c r="P299" s="42"/>
      <c r="Q299" s="1" t="s">
        <v>804</v>
      </c>
      <c r="R299" s="1" t="s">
        <v>176</v>
      </c>
      <c r="S299" s="42"/>
      <c r="T299" s="46"/>
      <c r="U299" s="42"/>
      <c r="V299" s="42"/>
    </row>
    <row r="300" spans="1:22" ht="12.75" customHeight="1" thickBot="1" x14ac:dyDescent="0.3">
      <c r="A300" s="47" t="s">
        <v>208</v>
      </c>
      <c r="B300" s="47">
        <v>653</v>
      </c>
      <c r="C300" s="60" t="s">
        <v>96</v>
      </c>
      <c r="D300" s="47" t="s">
        <v>98</v>
      </c>
      <c r="E300" s="47" t="s">
        <v>767</v>
      </c>
      <c r="F300" s="47" t="s">
        <v>95</v>
      </c>
      <c r="G300" s="47"/>
      <c r="H300" s="48" t="s">
        <v>803</v>
      </c>
      <c r="I300" s="47" t="s">
        <v>109</v>
      </c>
      <c r="J300" s="47" t="s">
        <v>202</v>
      </c>
      <c r="K300" s="47"/>
      <c r="L300" s="47">
        <v>0</v>
      </c>
      <c r="M300" s="47" t="s">
        <v>802</v>
      </c>
      <c r="N300" s="47" t="s">
        <v>98</v>
      </c>
      <c r="O300" s="47" t="s">
        <v>786</v>
      </c>
      <c r="P300" s="47" t="s">
        <v>39</v>
      </c>
      <c r="Q300" s="1" t="s">
        <v>801</v>
      </c>
      <c r="R300" s="1" t="s">
        <v>762</v>
      </c>
      <c r="S300" s="47" t="s">
        <v>761</v>
      </c>
      <c r="T300" s="49">
        <v>0.5</v>
      </c>
      <c r="U300" s="47">
        <v>-363</v>
      </c>
      <c r="V300" s="47"/>
    </row>
    <row r="301" spans="1:22" ht="12.75" customHeight="1" thickBot="1" x14ac:dyDescent="0.3">
      <c r="A301" s="41"/>
      <c r="B301" s="41"/>
      <c r="C301" s="61"/>
      <c r="D301" s="41"/>
      <c r="E301" s="41"/>
      <c r="F301" s="41"/>
      <c r="G301" s="41"/>
      <c r="H301" s="43"/>
      <c r="I301" s="41"/>
      <c r="J301" s="41"/>
      <c r="K301" s="41"/>
      <c r="L301" s="41"/>
      <c r="M301" s="42"/>
      <c r="N301" s="42"/>
      <c r="O301" s="42"/>
      <c r="P301" s="42"/>
      <c r="Q301" s="1" t="s">
        <v>800</v>
      </c>
      <c r="R301" s="1" t="s">
        <v>797</v>
      </c>
      <c r="S301" s="41"/>
      <c r="T301" s="45"/>
      <c r="U301" s="41"/>
      <c r="V301" s="41"/>
    </row>
    <row r="302" spans="1:22" ht="12.75" customHeight="1" thickBot="1" x14ac:dyDescent="0.3">
      <c r="A302" s="41"/>
      <c r="B302" s="41"/>
      <c r="C302" s="61"/>
      <c r="D302" s="41"/>
      <c r="E302" s="41"/>
      <c r="F302" s="41"/>
      <c r="G302" s="41"/>
      <c r="H302" s="43"/>
      <c r="I302" s="41"/>
      <c r="J302" s="41"/>
      <c r="K302" s="41"/>
      <c r="L302" s="41"/>
      <c r="M302" s="47" t="s">
        <v>799</v>
      </c>
      <c r="N302" s="47" t="s">
        <v>98</v>
      </c>
      <c r="O302" s="47" t="s">
        <v>786</v>
      </c>
      <c r="P302" s="47" t="s">
        <v>24</v>
      </c>
      <c r="Q302" s="1" t="s">
        <v>798</v>
      </c>
      <c r="R302" s="1" t="s">
        <v>797</v>
      </c>
      <c r="S302" s="41"/>
      <c r="T302" s="45"/>
      <c r="U302" s="41"/>
      <c r="V302" s="41"/>
    </row>
    <row r="303" spans="1:22" ht="12.75" customHeight="1" thickBot="1" x14ac:dyDescent="0.3">
      <c r="A303" s="41"/>
      <c r="B303" s="41"/>
      <c r="C303" s="61"/>
      <c r="D303" s="41"/>
      <c r="E303" s="41"/>
      <c r="F303" s="41"/>
      <c r="G303" s="41"/>
      <c r="H303" s="43"/>
      <c r="I303" s="41"/>
      <c r="J303" s="41"/>
      <c r="K303" s="41"/>
      <c r="L303" s="41"/>
      <c r="M303" s="41"/>
      <c r="N303" s="41"/>
      <c r="O303" s="41"/>
      <c r="P303" s="41"/>
      <c r="Q303" s="1" t="s">
        <v>796</v>
      </c>
      <c r="R303" s="1" t="s">
        <v>650</v>
      </c>
      <c r="S303" s="41"/>
      <c r="T303" s="45"/>
      <c r="U303" s="41"/>
      <c r="V303" s="41"/>
    </row>
    <row r="304" spans="1:22" ht="12.75" customHeight="1" thickBot="1" x14ac:dyDescent="0.3">
      <c r="A304" s="42"/>
      <c r="B304" s="42"/>
      <c r="C304" s="62"/>
      <c r="D304" s="42"/>
      <c r="E304" s="42"/>
      <c r="F304" s="42"/>
      <c r="G304" s="42"/>
      <c r="H304" s="44"/>
      <c r="I304" s="42"/>
      <c r="J304" s="42"/>
      <c r="K304" s="42"/>
      <c r="L304" s="42"/>
      <c r="M304" s="42"/>
      <c r="N304" s="42"/>
      <c r="O304" s="42"/>
      <c r="P304" s="42"/>
      <c r="Q304" s="1" t="s">
        <v>795</v>
      </c>
      <c r="R304" s="1" t="s">
        <v>176</v>
      </c>
      <c r="S304" s="42"/>
      <c r="T304" s="46"/>
      <c r="U304" s="42"/>
      <c r="V304" s="42"/>
    </row>
    <row r="305" spans="1:22" ht="12.75" customHeight="1" thickBot="1" x14ac:dyDescent="0.3">
      <c r="A305" s="47" t="s">
        <v>208</v>
      </c>
      <c r="B305" s="47">
        <v>654</v>
      </c>
      <c r="C305" s="60" t="s">
        <v>96</v>
      </c>
      <c r="D305" s="47" t="s">
        <v>788</v>
      </c>
      <c r="E305" s="47" t="s">
        <v>767</v>
      </c>
      <c r="F305" s="47" t="s">
        <v>95</v>
      </c>
      <c r="G305" s="47"/>
      <c r="H305" s="48" t="s">
        <v>794</v>
      </c>
      <c r="I305" s="47" t="s">
        <v>793</v>
      </c>
      <c r="J305" s="47" t="s">
        <v>202</v>
      </c>
      <c r="K305" s="47"/>
      <c r="L305" s="47">
        <v>0</v>
      </c>
      <c r="M305" s="47" t="s">
        <v>792</v>
      </c>
      <c r="N305" s="47" t="s">
        <v>788</v>
      </c>
      <c r="O305" s="47" t="s">
        <v>786</v>
      </c>
      <c r="P305" s="47" t="s">
        <v>39</v>
      </c>
      <c r="Q305" s="1" t="s">
        <v>791</v>
      </c>
      <c r="R305" s="1" t="s">
        <v>786</v>
      </c>
      <c r="S305" s="47" t="s">
        <v>761</v>
      </c>
      <c r="T305" s="49">
        <v>0.5</v>
      </c>
      <c r="U305" s="47">
        <v>-363</v>
      </c>
      <c r="V305" s="47"/>
    </row>
    <row r="306" spans="1:22" ht="12.75" customHeight="1" thickBot="1" x14ac:dyDescent="0.3">
      <c r="A306" s="41"/>
      <c r="B306" s="41"/>
      <c r="C306" s="61"/>
      <c r="D306" s="41"/>
      <c r="E306" s="41"/>
      <c r="F306" s="41"/>
      <c r="G306" s="41"/>
      <c r="H306" s="43"/>
      <c r="I306" s="41"/>
      <c r="J306" s="41"/>
      <c r="K306" s="41"/>
      <c r="L306" s="41"/>
      <c r="M306" s="42"/>
      <c r="N306" s="42"/>
      <c r="O306" s="42"/>
      <c r="P306" s="42"/>
      <c r="Q306" s="1" t="s">
        <v>790</v>
      </c>
      <c r="R306" s="1" t="s">
        <v>784</v>
      </c>
      <c r="S306" s="41"/>
      <c r="T306" s="45"/>
      <c r="U306" s="41"/>
      <c r="V306" s="41"/>
    </row>
    <row r="307" spans="1:22" ht="12.75" customHeight="1" thickBot="1" x14ac:dyDescent="0.3">
      <c r="A307" s="41"/>
      <c r="B307" s="41"/>
      <c r="C307" s="61"/>
      <c r="D307" s="41"/>
      <c r="E307" s="41"/>
      <c r="F307" s="41"/>
      <c r="G307" s="41"/>
      <c r="H307" s="43"/>
      <c r="I307" s="41"/>
      <c r="J307" s="41"/>
      <c r="K307" s="41"/>
      <c r="L307" s="41"/>
      <c r="M307" s="47" t="s">
        <v>789</v>
      </c>
      <c r="N307" s="47" t="s">
        <v>788</v>
      </c>
      <c r="O307" s="47" t="s">
        <v>786</v>
      </c>
      <c r="P307" s="47" t="s">
        <v>24</v>
      </c>
      <c r="Q307" s="1" t="s">
        <v>787</v>
      </c>
      <c r="R307" s="1" t="s">
        <v>786</v>
      </c>
      <c r="S307" s="41"/>
      <c r="T307" s="45"/>
      <c r="U307" s="41"/>
      <c r="V307" s="41"/>
    </row>
    <row r="308" spans="1:22" ht="12.75" customHeight="1" thickBot="1" x14ac:dyDescent="0.3">
      <c r="A308" s="41"/>
      <c r="B308" s="41"/>
      <c r="C308" s="61"/>
      <c r="D308" s="41"/>
      <c r="E308" s="41"/>
      <c r="F308" s="41"/>
      <c r="G308" s="41"/>
      <c r="H308" s="43"/>
      <c r="I308" s="41"/>
      <c r="J308" s="41"/>
      <c r="K308" s="41"/>
      <c r="L308" s="41"/>
      <c r="M308" s="41"/>
      <c r="N308" s="41"/>
      <c r="O308" s="41"/>
      <c r="P308" s="41"/>
      <c r="Q308" s="1" t="s">
        <v>785</v>
      </c>
      <c r="R308" s="1" t="s">
        <v>784</v>
      </c>
      <c r="S308" s="41"/>
      <c r="T308" s="45"/>
      <c r="U308" s="41"/>
      <c r="V308" s="41"/>
    </row>
    <row r="309" spans="1:22" ht="12.75" customHeight="1" thickBot="1" x14ac:dyDescent="0.3">
      <c r="A309" s="41"/>
      <c r="B309" s="41"/>
      <c r="C309" s="61"/>
      <c r="D309" s="41"/>
      <c r="E309" s="41"/>
      <c r="F309" s="41"/>
      <c r="G309" s="41"/>
      <c r="H309" s="43"/>
      <c r="I309" s="41"/>
      <c r="J309" s="41"/>
      <c r="K309" s="41"/>
      <c r="L309" s="41"/>
      <c r="M309" s="41"/>
      <c r="N309" s="41"/>
      <c r="O309" s="41"/>
      <c r="P309" s="41"/>
      <c r="Q309" s="1" t="s">
        <v>783</v>
      </c>
      <c r="R309" s="1" t="s">
        <v>782</v>
      </c>
      <c r="S309" s="41"/>
      <c r="T309" s="45"/>
      <c r="U309" s="41"/>
      <c r="V309" s="41"/>
    </row>
    <row r="310" spans="1:22" ht="12.75" customHeight="1" thickBot="1" x14ac:dyDescent="0.3">
      <c r="A310" s="41"/>
      <c r="B310" s="41"/>
      <c r="C310" s="61"/>
      <c r="D310" s="41"/>
      <c r="E310" s="41"/>
      <c r="F310" s="41"/>
      <c r="G310" s="41"/>
      <c r="H310" s="43"/>
      <c r="I310" s="41"/>
      <c r="J310" s="41"/>
      <c r="K310" s="41"/>
      <c r="L310" s="41"/>
      <c r="M310" s="41"/>
      <c r="N310" s="41"/>
      <c r="O310" s="41"/>
      <c r="P310" s="41"/>
      <c r="Q310" s="1" t="s">
        <v>781</v>
      </c>
      <c r="R310" s="1" t="s">
        <v>780</v>
      </c>
      <c r="S310" s="41"/>
      <c r="T310" s="45"/>
      <c r="U310" s="41"/>
      <c r="V310" s="41"/>
    </row>
    <row r="311" spans="1:22" ht="12.75" customHeight="1" thickBot="1" x14ac:dyDescent="0.3">
      <c r="A311" s="41"/>
      <c r="B311" s="41"/>
      <c r="C311" s="61"/>
      <c r="D311" s="41"/>
      <c r="E311" s="41"/>
      <c r="F311" s="41"/>
      <c r="G311" s="41"/>
      <c r="H311" s="43"/>
      <c r="I311" s="41"/>
      <c r="J311" s="41"/>
      <c r="K311" s="41"/>
      <c r="L311" s="41"/>
      <c r="M311" s="41"/>
      <c r="N311" s="41"/>
      <c r="O311" s="41"/>
      <c r="P311" s="41"/>
      <c r="Q311" s="1" t="s">
        <v>779</v>
      </c>
      <c r="R311" s="1" t="s">
        <v>176</v>
      </c>
      <c r="S311" s="41"/>
      <c r="T311" s="45"/>
      <c r="U311" s="41"/>
      <c r="V311" s="41"/>
    </row>
    <row r="312" spans="1:22" ht="12.75" customHeight="1" thickBot="1" x14ac:dyDescent="0.3">
      <c r="A312" s="41"/>
      <c r="B312" s="41"/>
      <c r="C312" s="61"/>
      <c r="D312" s="41"/>
      <c r="E312" s="41"/>
      <c r="F312" s="41"/>
      <c r="G312" s="41"/>
      <c r="H312" s="43"/>
      <c r="I312" s="41"/>
      <c r="J312" s="41"/>
      <c r="K312" s="41"/>
      <c r="L312" s="41"/>
      <c r="M312" s="41"/>
      <c r="N312" s="41"/>
      <c r="O312" s="41"/>
      <c r="P312" s="41"/>
      <c r="Q312" s="1" t="s">
        <v>778</v>
      </c>
      <c r="R312" s="1" t="s">
        <v>777</v>
      </c>
      <c r="S312" s="41"/>
      <c r="T312" s="45"/>
      <c r="U312" s="41"/>
      <c r="V312" s="41"/>
    </row>
    <row r="313" spans="1:22" ht="12.75" customHeight="1" thickBot="1" x14ac:dyDescent="0.3">
      <c r="A313" s="41"/>
      <c r="B313" s="41"/>
      <c r="C313" s="61"/>
      <c r="D313" s="41"/>
      <c r="E313" s="41"/>
      <c r="F313" s="41"/>
      <c r="G313" s="41"/>
      <c r="H313" s="43"/>
      <c r="I313" s="41"/>
      <c r="J313" s="41"/>
      <c r="K313" s="41"/>
      <c r="L313" s="41"/>
      <c r="M313" s="41"/>
      <c r="N313" s="41"/>
      <c r="O313" s="41"/>
      <c r="P313" s="41"/>
      <c r="Q313" s="1" t="s">
        <v>776</v>
      </c>
      <c r="R313" s="1" t="s">
        <v>529</v>
      </c>
      <c r="S313" s="41"/>
      <c r="T313" s="45"/>
      <c r="U313" s="41"/>
      <c r="V313" s="41"/>
    </row>
    <row r="314" spans="1:22" ht="12.75" customHeight="1" thickBot="1" x14ac:dyDescent="0.3">
      <c r="A314" s="41"/>
      <c r="B314" s="41"/>
      <c r="C314" s="61"/>
      <c r="D314" s="41"/>
      <c r="E314" s="41"/>
      <c r="F314" s="41"/>
      <c r="G314" s="41"/>
      <c r="H314" s="43"/>
      <c r="I314" s="41"/>
      <c r="J314" s="41"/>
      <c r="K314" s="41"/>
      <c r="L314" s="41"/>
      <c r="M314" s="41"/>
      <c r="N314" s="41"/>
      <c r="O314" s="41"/>
      <c r="P314" s="41"/>
      <c r="Q314" s="1" t="s">
        <v>775</v>
      </c>
      <c r="R314" s="1" t="s">
        <v>773</v>
      </c>
      <c r="S314" s="41"/>
      <c r="T314" s="45"/>
      <c r="U314" s="41"/>
      <c r="V314" s="41"/>
    </row>
    <row r="315" spans="1:22" ht="12.75" customHeight="1" thickBot="1" x14ac:dyDescent="0.3">
      <c r="A315" s="41"/>
      <c r="B315" s="41"/>
      <c r="C315" s="61"/>
      <c r="D315" s="41"/>
      <c r="E315" s="41"/>
      <c r="F315" s="41"/>
      <c r="G315" s="41"/>
      <c r="H315" s="43"/>
      <c r="I315" s="41"/>
      <c r="J315" s="41"/>
      <c r="K315" s="41"/>
      <c r="L315" s="41"/>
      <c r="M315" s="41"/>
      <c r="N315" s="41"/>
      <c r="O315" s="41"/>
      <c r="P315" s="41"/>
      <c r="Q315" s="1" t="s">
        <v>774</v>
      </c>
      <c r="R315" s="1" t="s">
        <v>773</v>
      </c>
      <c r="S315" s="41"/>
      <c r="T315" s="45"/>
      <c r="U315" s="41"/>
      <c r="V315" s="41"/>
    </row>
    <row r="316" spans="1:22" ht="12.75" customHeight="1" thickBot="1" x14ac:dyDescent="0.3">
      <c r="A316" s="41"/>
      <c r="B316" s="41"/>
      <c r="C316" s="61"/>
      <c r="D316" s="41"/>
      <c r="E316" s="41"/>
      <c r="F316" s="41"/>
      <c r="G316" s="41"/>
      <c r="H316" s="43"/>
      <c r="I316" s="41"/>
      <c r="J316" s="41"/>
      <c r="K316" s="41"/>
      <c r="L316" s="41"/>
      <c r="M316" s="41"/>
      <c r="N316" s="41"/>
      <c r="O316" s="41"/>
      <c r="P316" s="41"/>
      <c r="Q316" s="1" t="s">
        <v>772</v>
      </c>
      <c r="R316" s="1" t="s">
        <v>771</v>
      </c>
      <c r="S316" s="41"/>
      <c r="T316" s="45"/>
      <c r="U316" s="41"/>
      <c r="V316" s="41"/>
    </row>
    <row r="317" spans="1:22" ht="12.75" customHeight="1" thickBot="1" x14ac:dyDescent="0.3">
      <c r="A317" s="41"/>
      <c r="B317" s="41"/>
      <c r="C317" s="61"/>
      <c r="D317" s="41"/>
      <c r="E317" s="41"/>
      <c r="F317" s="41"/>
      <c r="G317" s="41"/>
      <c r="H317" s="43"/>
      <c r="I317" s="41"/>
      <c r="J317" s="41"/>
      <c r="K317" s="41"/>
      <c r="L317" s="41"/>
      <c r="M317" s="41"/>
      <c r="N317" s="41"/>
      <c r="O317" s="41"/>
      <c r="P317" s="41"/>
      <c r="Q317" s="1" t="s">
        <v>770</v>
      </c>
      <c r="R317" s="1" t="s">
        <v>543</v>
      </c>
      <c r="S317" s="41"/>
      <c r="T317" s="45"/>
      <c r="U317" s="41"/>
      <c r="V317" s="41"/>
    </row>
    <row r="318" spans="1:22" ht="12.75" customHeight="1" thickBot="1" x14ac:dyDescent="0.3">
      <c r="A318" s="42"/>
      <c r="B318" s="42"/>
      <c r="C318" s="62"/>
      <c r="D318" s="42"/>
      <c r="E318" s="42"/>
      <c r="F318" s="42"/>
      <c r="G318" s="42"/>
      <c r="H318" s="44"/>
      <c r="I318" s="42"/>
      <c r="J318" s="42"/>
      <c r="K318" s="42"/>
      <c r="L318" s="42"/>
      <c r="M318" s="42"/>
      <c r="N318" s="42"/>
      <c r="O318" s="42"/>
      <c r="P318" s="42"/>
      <c r="Q318" s="1" t="s">
        <v>769</v>
      </c>
      <c r="R318" s="1" t="s">
        <v>37</v>
      </c>
      <c r="S318" s="42"/>
      <c r="T318" s="46"/>
      <c r="U318" s="42"/>
      <c r="V318" s="42"/>
    </row>
    <row r="319" spans="1:22" ht="12.75" customHeight="1" thickBot="1" x14ac:dyDescent="0.3">
      <c r="A319" s="47" t="s">
        <v>208</v>
      </c>
      <c r="B319" s="47">
        <v>655</v>
      </c>
      <c r="C319" s="60" t="s">
        <v>96</v>
      </c>
      <c r="D319" s="47" t="s">
        <v>768</v>
      </c>
      <c r="E319" s="47" t="s">
        <v>767</v>
      </c>
      <c r="F319" s="47" t="s">
        <v>95</v>
      </c>
      <c r="G319" s="47"/>
      <c r="H319" s="48" t="s">
        <v>766</v>
      </c>
      <c r="I319" s="47" t="s">
        <v>280</v>
      </c>
      <c r="J319" s="47" t="s">
        <v>202</v>
      </c>
      <c r="K319" s="47"/>
      <c r="L319" s="47">
        <v>0</v>
      </c>
      <c r="M319" s="47" t="s">
        <v>765</v>
      </c>
      <c r="N319" s="47" t="s">
        <v>279</v>
      </c>
      <c r="O319" s="47" t="s">
        <v>764</v>
      </c>
      <c r="P319" s="47" t="s">
        <v>24</v>
      </c>
      <c r="Q319" s="1" t="s">
        <v>763</v>
      </c>
      <c r="R319" s="1" t="s">
        <v>762</v>
      </c>
      <c r="S319" s="47" t="s">
        <v>761</v>
      </c>
      <c r="T319" s="49">
        <v>0</v>
      </c>
      <c r="U319" s="47">
        <v>-363</v>
      </c>
      <c r="V319" s="47"/>
    </row>
    <row r="320" spans="1:22" ht="12.75" customHeight="1" thickBot="1" x14ac:dyDescent="0.3">
      <c r="A320" s="41"/>
      <c r="B320" s="41"/>
      <c r="C320" s="61"/>
      <c r="D320" s="41"/>
      <c r="E320" s="41"/>
      <c r="F320" s="41"/>
      <c r="G320" s="41"/>
      <c r="H320" s="43"/>
      <c r="I320" s="41"/>
      <c r="J320" s="41"/>
      <c r="K320" s="41"/>
      <c r="L320" s="41"/>
      <c r="M320" s="41"/>
      <c r="N320" s="41"/>
      <c r="O320" s="41"/>
      <c r="P320" s="41"/>
      <c r="Q320" s="1" t="s">
        <v>760</v>
      </c>
      <c r="R320" s="1" t="s">
        <v>180</v>
      </c>
      <c r="S320" s="41"/>
      <c r="T320" s="45"/>
      <c r="U320" s="41"/>
      <c r="V320" s="41"/>
    </row>
    <row r="321" spans="1:22" ht="12.75" customHeight="1" thickBot="1" x14ac:dyDescent="0.3">
      <c r="A321" s="41"/>
      <c r="B321" s="41"/>
      <c r="C321" s="61"/>
      <c r="D321" s="41"/>
      <c r="E321" s="41"/>
      <c r="F321" s="41"/>
      <c r="G321" s="41"/>
      <c r="H321" s="43"/>
      <c r="I321" s="41"/>
      <c r="J321" s="41"/>
      <c r="K321" s="41"/>
      <c r="L321" s="41"/>
      <c r="M321" s="41"/>
      <c r="N321" s="41"/>
      <c r="O321" s="41"/>
      <c r="P321" s="41"/>
      <c r="Q321" s="1" t="s">
        <v>759</v>
      </c>
      <c r="R321" s="1" t="s">
        <v>670</v>
      </c>
      <c r="S321" s="41"/>
      <c r="T321" s="45"/>
      <c r="U321" s="41"/>
      <c r="V321" s="41"/>
    </row>
    <row r="322" spans="1:22" ht="12.75" customHeight="1" thickBot="1" x14ac:dyDescent="0.3">
      <c r="A322" s="41"/>
      <c r="B322" s="41"/>
      <c r="C322" s="61"/>
      <c r="D322" s="41"/>
      <c r="E322" s="41"/>
      <c r="F322" s="41"/>
      <c r="G322" s="41"/>
      <c r="H322" s="43"/>
      <c r="I322" s="41"/>
      <c r="J322" s="41"/>
      <c r="K322" s="41"/>
      <c r="L322" s="41"/>
      <c r="M322" s="41"/>
      <c r="N322" s="41"/>
      <c r="O322" s="41"/>
      <c r="P322" s="41"/>
      <c r="Q322" s="1" t="s">
        <v>750</v>
      </c>
      <c r="R322" s="1" t="s">
        <v>176</v>
      </c>
      <c r="S322" s="41"/>
      <c r="T322" s="45"/>
      <c r="U322" s="41"/>
      <c r="V322" s="41"/>
    </row>
    <row r="323" spans="1:22" ht="12.75" customHeight="1" thickBot="1" x14ac:dyDescent="0.3">
      <c r="A323" s="41"/>
      <c r="B323" s="41"/>
      <c r="C323" s="61"/>
      <c r="D323" s="41"/>
      <c r="E323" s="41"/>
      <c r="F323" s="41"/>
      <c r="G323" s="41"/>
      <c r="H323" s="43"/>
      <c r="I323" s="41"/>
      <c r="J323" s="41"/>
      <c r="K323" s="41"/>
      <c r="L323" s="41"/>
      <c r="M323" s="41"/>
      <c r="N323" s="41"/>
      <c r="O323" s="41"/>
      <c r="P323" s="41"/>
      <c r="Q323" s="1" t="s">
        <v>758</v>
      </c>
      <c r="R323" s="1" t="s">
        <v>757</v>
      </c>
      <c r="S323" s="41"/>
      <c r="T323" s="45"/>
      <c r="U323" s="41"/>
      <c r="V323" s="41"/>
    </row>
    <row r="324" spans="1:22" ht="12.75" customHeight="1" thickBot="1" x14ac:dyDescent="0.3">
      <c r="A324" s="41"/>
      <c r="B324" s="41"/>
      <c r="C324" s="61"/>
      <c r="D324" s="41"/>
      <c r="E324" s="41"/>
      <c r="F324" s="41"/>
      <c r="G324" s="41"/>
      <c r="H324" s="43"/>
      <c r="I324" s="41"/>
      <c r="J324" s="41"/>
      <c r="K324" s="41"/>
      <c r="L324" s="41"/>
      <c r="M324" s="42"/>
      <c r="N324" s="42"/>
      <c r="O324" s="42"/>
      <c r="P324" s="42"/>
      <c r="Q324" s="1" t="s">
        <v>756</v>
      </c>
      <c r="R324" s="1" t="s">
        <v>13</v>
      </c>
      <c r="S324" s="41"/>
      <c r="T324" s="45"/>
      <c r="U324" s="41"/>
      <c r="V324" s="41"/>
    </row>
    <row r="325" spans="1:22" ht="12.75" customHeight="1" thickBot="1" x14ac:dyDescent="0.3">
      <c r="A325" s="41"/>
      <c r="B325" s="41"/>
      <c r="C325" s="61"/>
      <c r="D325" s="41"/>
      <c r="E325" s="41"/>
      <c r="F325" s="41"/>
      <c r="G325" s="41"/>
      <c r="H325" s="43"/>
      <c r="I325" s="41"/>
      <c r="J325" s="41"/>
      <c r="K325" s="41"/>
      <c r="L325" s="41"/>
      <c r="M325" s="47" t="s">
        <v>755</v>
      </c>
      <c r="N325" s="47" t="s">
        <v>279</v>
      </c>
      <c r="O325" s="47" t="s">
        <v>754</v>
      </c>
      <c r="P325" s="47" t="s">
        <v>24</v>
      </c>
      <c r="Q325" s="1" t="s">
        <v>753</v>
      </c>
      <c r="R325" s="1" t="s">
        <v>180</v>
      </c>
      <c r="S325" s="41"/>
      <c r="T325" s="45"/>
      <c r="U325" s="41"/>
      <c r="V325" s="41"/>
    </row>
    <row r="326" spans="1:22" ht="12.75" customHeight="1" thickBot="1" x14ac:dyDescent="0.3">
      <c r="A326" s="41"/>
      <c r="B326" s="41"/>
      <c r="C326" s="61"/>
      <c r="D326" s="41"/>
      <c r="E326" s="41"/>
      <c r="F326" s="41"/>
      <c r="G326" s="41"/>
      <c r="H326" s="43"/>
      <c r="I326" s="41"/>
      <c r="J326" s="41"/>
      <c r="K326" s="41"/>
      <c r="L326" s="41"/>
      <c r="M326" s="41"/>
      <c r="N326" s="41"/>
      <c r="O326" s="41"/>
      <c r="P326" s="41"/>
      <c r="Q326" s="1" t="s">
        <v>752</v>
      </c>
      <c r="R326" s="1" t="s">
        <v>751</v>
      </c>
      <c r="S326" s="41"/>
      <c r="T326" s="45"/>
      <c r="U326" s="41"/>
      <c r="V326" s="41"/>
    </row>
    <row r="327" spans="1:22" ht="12.75" customHeight="1" thickBot="1" x14ac:dyDescent="0.3">
      <c r="A327" s="42"/>
      <c r="B327" s="42"/>
      <c r="C327" s="62"/>
      <c r="D327" s="42"/>
      <c r="E327" s="42"/>
      <c r="F327" s="42"/>
      <c r="G327" s="42"/>
      <c r="H327" s="44"/>
      <c r="I327" s="42"/>
      <c r="J327" s="42"/>
      <c r="K327" s="42"/>
      <c r="L327" s="42"/>
      <c r="M327" s="42"/>
      <c r="N327" s="42"/>
      <c r="O327" s="42"/>
      <c r="P327" s="42"/>
      <c r="Q327" s="1" t="s">
        <v>750</v>
      </c>
      <c r="R327" s="1" t="s">
        <v>176</v>
      </c>
      <c r="S327" s="42"/>
      <c r="T327" s="46"/>
      <c r="U327" s="42"/>
      <c r="V327" s="42"/>
    </row>
    <row r="328" spans="1:22" ht="12.75" customHeight="1" thickBot="1" x14ac:dyDescent="0.3">
      <c r="A328" s="47" t="s">
        <v>665</v>
      </c>
      <c r="B328" s="47">
        <v>673</v>
      </c>
      <c r="C328" s="60" t="s">
        <v>239</v>
      </c>
      <c r="D328" s="47" t="s">
        <v>168</v>
      </c>
      <c r="E328" s="47" t="s">
        <v>730</v>
      </c>
      <c r="F328" s="47" t="s">
        <v>95</v>
      </c>
      <c r="G328" s="47"/>
      <c r="H328" s="48" t="s">
        <v>749</v>
      </c>
      <c r="I328" s="47" t="s">
        <v>171</v>
      </c>
      <c r="J328" s="47" t="s">
        <v>170</v>
      </c>
      <c r="K328" s="47"/>
      <c r="L328" s="47">
        <v>0</v>
      </c>
      <c r="M328" s="47" t="s">
        <v>748</v>
      </c>
      <c r="N328" s="47" t="s">
        <v>168</v>
      </c>
      <c r="O328" s="47" t="s">
        <v>180</v>
      </c>
      <c r="P328" s="47" t="s">
        <v>39</v>
      </c>
      <c r="Q328" s="1" t="s">
        <v>747</v>
      </c>
      <c r="R328" s="1" t="s">
        <v>180</v>
      </c>
      <c r="S328" s="47" t="s">
        <v>660</v>
      </c>
      <c r="T328" s="49">
        <v>0.5</v>
      </c>
      <c r="U328" s="47">
        <v>-364</v>
      </c>
      <c r="V328" s="47"/>
    </row>
    <row r="329" spans="1:22" ht="12.75" customHeight="1" thickBot="1" x14ac:dyDescent="0.3">
      <c r="A329" s="41"/>
      <c r="B329" s="41"/>
      <c r="C329" s="61"/>
      <c r="D329" s="41"/>
      <c r="E329" s="41"/>
      <c r="F329" s="41"/>
      <c r="G329" s="41"/>
      <c r="H329" s="43"/>
      <c r="I329" s="41"/>
      <c r="J329" s="41"/>
      <c r="K329" s="41"/>
      <c r="L329" s="41"/>
      <c r="M329" s="42"/>
      <c r="N329" s="42"/>
      <c r="O329" s="42"/>
      <c r="P329" s="42"/>
      <c r="Q329" s="1" t="s">
        <v>746</v>
      </c>
      <c r="R329" s="1" t="s">
        <v>672</v>
      </c>
      <c r="S329" s="41"/>
      <c r="T329" s="45"/>
      <c r="U329" s="41"/>
      <c r="V329" s="41"/>
    </row>
    <row r="330" spans="1:22" ht="12.75" customHeight="1" thickBot="1" x14ac:dyDescent="0.3">
      <c r="A330" s="41"/>
      <c r="B330" s="41"/>
      <c r="C330" s="61"/>
      <c r="D330" s="41"/>
      <c r="E330" s="41"/>
      <c r="F330" s="41"/>
      <c r="G330" s="41"/>
      <c r="H330" s="43"/>
      <c r="I330" s="41"/>
      <c r="J330" s="41"/>
      <c r="K330" s="41"/>
      <c r="L330" s="41"/>
      <c r="M330" s="47" t="s">
        <v>745</v>
      </c>
      <c r="N330" s="47" t="s">
        <v>168</v>
      </c>
      <c r="O330" s="47" t="s">
        <v>180</v>
      </c>
      <c r="P330" s="47" t="s">
        <v>24</v>
      </c>
      <c r="Q330" s="1" t="s">
        <v>735</v>
      </c>
      <c r="R330" s="1" t="s">
        <v>672</v>
      </c>
      <c r="S330" s="41"/>
      <c r="T330" s="45"/>
      <c r="U330" s="41"/>
      <c r="V330" s="41"/>
    </row>
    <row r="331" spans="1:22" ht="12.75" customHeight="1" thickBot="1" x14ac:dyDescent="0.3">
      <c r="A331" s="41"/>
      <c r="B331" s="41"/>
      <c r="C331" s="61"/>
      <c r="D331" s="41"/>
      <c r="E331" s="41"/>
      <c r="F331" s="41"/>
      <c r="G331" s="41"/>
      <c r="H331" s="43"/>
      <c r="I331" s="41"/>
      <c r="J331" s="41"/>
      <c r="K331" s="41"/>
      <c r="L331" s="41"/>
      <c r="M331" s="41"/>
      <c r="N331" s="41"/>
      <c r="O331" s="41"/>
      <c r="P331" s="41"/>
      <c r="Q331" s="1" t="s">
        <v>744</v>
      </c>
      <c r="R331" s="1" t="s">
        <v>646</v>
      </c>
      <c r="S331" s="41"/>
      <c r="T331" s="45"/>
      <c r="U331" s="41"/>
      <c r="V331" s="41"/>
    </row>
    <row r="332" spans="1:22" ht="12.75" customHeight="1" thickBot="1" x14ac:dyDescent="0.3">
      <c r="A332" s="41"/>
      <c r="B332" s="41"/>
      <c r="C332" s="61"/>
      <c r="D332" s="41"/>
      <c r="E332" s="41"/>
      <c r="F332" s="41"/>
      <c r="G332" s="41"/>
      <c r="H332" s="43"/>
      <c r="I332" s="41"/>
      <c r="J332" s="41"/>
      <c r="K332" s="41"/>
      <c r="L332" s="41"/>
      <c r="M332" s="41"/>
      <c r="N332" s="41"/>
      <c r="O332" s="41"/>
      <c r="P332" s="41"/>
      <c r="Q332" s="1" t="s">
        <v>743</v>
      </c>
      <c r="R332" s="1" t="s">
        <v>657</v>
      </c>
      <c r="S332" s="41"/>
      <c r="T332" s="45"/>
      <c r="U332" s="41"/>
      <c r="V332" s="41"/>
    </row>
    <row r="333" spans="1:22" ht="12.75" customHeight="1" thickBot="1" x14ac:dyDescent="0.3">
      <c r="A333" s="41"/>
      <c r="B333" s="41"/>
      <c r="C333" s="61"/>
      <c r="D333" s="41"/>
      <c r="E333" s="41"/>
      <c r="F333" s="41"/>
      <c r="G333" s="41"/>
      <c r="H333" s="43"/>
      <c r="I333" s="41"/>
      <c r="J333" s="41"/>
      <c r="K333" s="41"/>
      <c r="L333" s="41"/>
      <c r="M333" s="41"/>
      <c r="N333" s="41"/>
      <c r="O333" s="41"/>
      <c r="P333" s="41"/>
      <c r="Q333" s="1" t="s">
        <v>742</v>
      </c>
      <c r="R333" s="1" t="s">
        <v>259</v>
      </c>
      <c r="S333" s="41"/>
      <c r="T333" s="45"/>
      <c r="U333" s="41"/>
      <c r="V333" s="41"/>
    </row>
    <row r="334" spans="1:22" ht="12.75" customHeight="1" thickBot="1" x14ac:dyDescent="0.3">
      <c r="A334" s="41"/>
      <c r="B334" s="41"/>
      <c r="C334" s="61"/>
      <c r="D334" s="41"/>
      <c r="E334" s="41"/>
      <c r="F334" s="41"/>
      <c r="G334" s="41"/>
      <c r="H334" s="43"/>
      <c r="I334" s="41"/>
      <c r="J334" s="41"/>
      <c r="K334" s="41"/>
      <c r="L334" s="41"/>
      <c r="M334" s="41"/>
      <c r="N334" s="41"/>
      <c r="O334" s="41"/>
      <c r="P334" s="41"/>
      <c r="Q334" s="1" t="s">
        <v>741</v>
      </c>
      <c r="R334" s="1" t="s">
        <v>34</v>
      </c>
      <c r="S334" s="41"/>
      <c r="T334" s="45"/>
      <c r="U334" s="41"/>
      <c r="V334" s="41"/>
    </row>
    <row r="335" spans="1:22" ht="12.75" customHeight="1" thickBot="1" x14ac:dyDescent="0.3">
      <c r="A335" s="42"/>
      <c r="B335" s="42"/>
      <c r="C335" s="62"/>
      <c r="D335" s="42"/>
      <c r="E335" s="42"/>
      <c r="F335" s="42"/>
      <c r="G335" s="42"/>
      <c r="H335" s="44"/>
      <c r="I335" s="42"/>
      <c r="J335" s="42"/>
      <c r="K335" s="42"/>
      <c r="L335" s="42"/>
      <c r="M335" s="42"/>
      <c r="N335" s="42"/>
      <c r="O335" s="42"/>
      <c r="P335" s="42"/>
      <c r="Q335" s="1" t="s">
        <v>740</v>
      </c>
      <c r="R335" s="1" t="s">
        <v>63</v>
      </c>
      <c r="S335" s="42"/>
      <c r="T335" s="46"/>
      <c r="U335" s="42"/>
      <c r="V335" s="42"/>
    </row>
    <row r="336" spans="1:22" ht="12.75" customHeight="1" thickBot="1" x14ac:dyDescent="0.3">
      <c r="A336" s="47" t="s">
        <v>665</v>
      </c>
      <c r="B336" s="47">
        <v>680</v>
      </c>
      <c r="C336" s="60" t="s">
        <v>239</v>
      </c>
      <c r="D336" s="47" t="s">
        <v>168</v>
      </c>
      <c r="E336" s="47" t="s">
        <v>730</v>
      </c>
      <c r="F336" s="47" t="s">
        <v>95</v>
      </c>
      <c r="G336" s="47"/>
      <c r="H336" s="48" t="s">
        <v>739</v>
      </c>
      <c r="I336" s="47" t="s">
        <v>171</v>
      </c>
      <c r="J336" s="47" t="s">
        <v>170</v>
      </c>
      <c r="K336" s="47"/>
      <c r="L336" s="47">
        <v>0</v>
      </c>
      <c r="M336" s="47" t="s">
        <v>738</v>
      </c>
      <c r="N336" s="47" t="s">
        <v>168</v>
      </c>
      <c r="O336" s="47" t="s">
        <v>180</v>
      </c>
      <c r="P336" s="47" t="s">
        <v>39</v>
      </c>
      <c r="Q336" s="1" t="s">
        <v>735</v>
      </c>
      <c r="R336" s="1" t="s">
        <v>672</v>
      </c>
      <c r="S336" s="47" t="s">
        <v>660</v>
      </c>
      <c r="T336" s="49">
        <v>0.5</v>
      </c>
      <c r="U336" s="47">
        <v>-364</v>
      </c>
      <c r="V336" s="47"/>
    </row>
    <row r="337" spans="1:22" ht="12.75" customHeight="1" thickBot="1" x14ac:dyDescent="0.3">
      <c r="A337" s="41"/>
      <c r="B337" s="41"/>
      <c r="C337" s="61"/>
      <c r="D337" s="41"/>
      <c r="E337" s="41"/>
      <c r="F337" s="41"/>
      <c r="G337" s="41"/>
      <c r="H337" s="43"/>
      <c r="I337" s="41"/>
      <c r="J337" s="41"/>
      <c r="K337" s="41"/>
      <c r="L337" s="41"/>
      <c r="M337" s="41"/>
      <c r="N337" s="41"/>
      <c r="O337" s="41"/>
      <c r="P337" s="41"/>
      <c r="Q337" s="1" t="s">
        <v>737</v>
      </c>
      <c r="R337" s="1" t="s">
        <v>646</v>
      </c>
      <c r="S337" s="41"/>
      <c r="T337" s="45"/>
      <c r="U337" s="41"/>
      <c r="V337" s="41"/>
    </row>
    <row r="338" spans="1:22" ht="12.75" customHeight="1" thickBot="1" x14ac:dyDescent="0.3">
      <c r="A338" s="41"/>
      <c r="B338" s="41"/>
      <c r="C338" s="61"/>
      <c r="D338" s="41"/>
      <c r="E338" s="41"/>
      <c r="F338" s="41"/>
      <c r="G338" s="41"/>
      <c r="H338" s="43"/>
      <c r="I338" s="41"/>
      <c r="J338" s="41"/>
      <c r="K338" s="41"/>
      <c r="L338" s="41"/>
      <c r="M338" s="41"/>
      <c r="N338" s="41"/>
      <c r="O338" s="41"/>
      <c r="P338" s="41"/>
      <c r="Q338" s="1" t="s">
        <v>712</v>
      </c>
      <c r="R338" s="1" t="s">
        <v>156</v>
      </c>
      <c r="S338" s="41"/>
      <c r="T338" s="45"/>
      <c r="U338" s="41"/>
      <c r="V338" s="41"/>
    </row>
    <row r="339" spans="1:22" ht="12.75" customHeight="1" thickBot="1" x14ac:dyDescent="0.3">
      <c r="A339" s="41"/>
      <c r="B339" s="41"/>
      <c r="C339" s="61"/>
      <c r="D339" s="41"/>
      <c r="E339" s="41"/>
      <c r="F339" s="41"/>
      <c r="G339" s="41"/>
      <c r="H339" s="43"/>
      <c r="I339" s="41"/>
      <c r="J339" s="41"/>
      <c r="K339" s="41"/>
      <c r="L339" s="41"/>
      <c r="M339" s="41"/>
      <c r="N339" s="41"/>
      <c r="O339" s="41"/>
      <c r="P339" s="41"/>
      <c r="Q339" s="1" t="s">
        <v>736</v>
      </c>
      <c r="R339" s="1" t="s">
        <v>657</v>
      </c>
      <c r="S339" s="41"/>
      <c r="T339" s="45"/>
      <c r="U339" s="41"/>
      <c r="V339" s="41"/>
    </row>
    <row r="340" spans="1:22" ht="12.75" customHeight="1" thickBot="1" x14ac:dyDescent="0.3">
      <c r="A340" s="41"/>
      <c r="B340" s="41"/>
      <c r="C340" s="61"/>
      <c r="D340" s="41"/>
      <c r="E340" s="41"/>
      <c r="F340" s="41"/>
      <c r="G340" s="41"/>
      <c r="H340" s="43"/>
      <c r="I340" s="41"/>
      <c r="J340" s="41"/>
      <c r="K340" s="41"/>
      <c r="L340" s="41"/>
      <c r="M340" s="42"/>
      <c r="N340" s="42"/>
      <c r="O340" s="42"/>
      <c r="P340" s="42"/>
      <c r="Q340" s="1" t="s">
        <v>732</v>
      </c>
      <c r="R340" s="1" t="s">
        <v>657</v>
      </c>
      <c r="S340" s="41"/>
      <c r="T340" s="45"/>
      <c r="U340" s="41"/>
      <c r="V340" s="41"/>
    </row>
    <row r="341" spans="1:22" ht="12.75" customHeight="1" thickBot="1" x14ac:dyDescent="0.3">
      <c r="A341" s="41"/>
      <c r="B341" s="41"/>
      <c r="C341" s="61"/>
      <c r="D341" s="41"/>
      <c r="E341" s="41"/>
      <c r="F341" s="41"/>
      <c r="G341" s="41"/>
      <c r="H341" s="43"/>
      <c r="I341" s="41"/>
      <c r="J341" s="41"/>
      <c r="K341" s="41"/>
      <c r="L341" s="41"/>
      <c r="M341" s="47" t="s">
        <v>711</v>
      </c>
      <c r="N341" s="47" t="s">
        <v>168</v>
      </c>
      <c r="O341" s="47" t="s">
        <v>180</v>
      </c>
      <c r="P341" s="47" t="s">
        <v>24</v>
      </c>
      <c r="Q341" s="1" t="s">
        <v>735</v>
      </c>
      <c r="R341" s="1" t="s">
        <v>672</v>
      </c>
      <c r="S341" s="41"/>
      <c r="T341" s="45"/>
      <c r="U341" s="41"/>
      <c r="V341" s="41"/>
    </row>
    <row r="342" spans="1:22" ht="12.75" customHeight="1" thickBot="1" x14ac:dyDescent="0.3">
      <c r="A342" s="41"/>
      <c r="B342" s="41"/>
      <c r="C342" s="61"/>
      <c r="D342" s="41"/>
      <c r="E342" s="41"/>
      <c r="F342" s="41"/>
      <c r="G342" s="41"/>
      <c r="H342" s="43"/>
      <c r="I342" s="41"/>
      <c r="J342" s="41"/>
      <c r="K342" s="41"/>
      <c r="L342" s="41"/>
      <c r="M342" s="41"/>
      <c r="N342" s="41"/>
      <c r="O342" s="41"/>
      <c r="P342" s="41"/>
      <c r="Q342" s="1" t="s">
        <v>710</v>
      </c>
      <c r="R342" s="1" t="s">
        <v>734</v>
      </c>
      <c r="S342" s="41"/>
      <c r="T342" s="45"/>
      <c r="U342" s="41"/>
      <c r="V342" s="41"/>
    </row>
    <row r="343" spans="1:22" ht="12.75" customHeight="1" thickBot="1" x14ac:dyDescent="0.3">
      <c r="A343" s="41"/>
      <c r="B343" s="41"/>
      <c r="C343" s="61"/>
      <c r="D343" s="41"/>
      <c r="E343" s="41"/>
      <c r="F343" s="41"/>
      <c r="G343" s="41"/>
      <c r="H343" s="43"/>
      <c r="I343" s="41"/>
      <c r="J343" s="41"/>
      <c r="K343" s="41"/>
      <c r="L343" s="41"/>
      <c r="M343" s="41"/>
      <c r="N343" s="41"/>
      <c r="O343" s="41"/>
      <c r="P343" s="41"/>
      <c r="Q343" s="1" t="s">
        <v>733</v>
      </c>
      <c r="R343" s="1" t="s">
        <v>156</v>
      </c>
      <c r="S343" s="41"/>
      <c r="T343" s="45"/>
      <c r="U343" s="41"/>
      <c r="V343" s="41"/>
    </row>
    <row r="344" spans="1:22" ht="12.75" customHeight="1" thickBot="1" x14ac:dyDescent="0.3">
      <c r="A344" s="41"/>
      <c r="B344" s="41"/>
      <c r="C344" s="61"/>
      <c r="D344" s="41"/>
      <c r="E344" s="41"/>
      <c r="F344" s="41"/>
      <c r="G344" s="41"/>
      <c r="H344" s="43"/>
      <c r="I344" s="41"/>
      <c r="J344" s="41"/>
      <c r="K344" s="41"/>
      <c r="L344" s="41"/>
      <c r="M344" s="41"/>
      <c r="N344" s="41"/>
      <c r="O344" s="41"/>
      <c r="P344" s="41"/>
      <c r="Q344" s="1" t="s">
        <v>732</v>
      </c>
      <c r="R344" s="1" t="s">
        <v>657</v>
      </c>
      <c r="S344" s="41"/>
      <c r="T344" s="45"/>
      <c r="U344" s="41"/>
      <c r="V344" s="41"/>
    </row>
    <row r="345" spans="1:22" ht="12.75" customHeight="1" thickBot="1" x14ac:dyDescent="0.3">
      <c r="A345" s="41"/>
      <c r="B345" s="41"/>
      <c r="C345" s="61"/>
      <c r="D345" s="41"/>
      <c r="E345" s="41"/>
      <c r="F345" s="41"/>
      <c r="G345" s="41"/>
      <c r="H345" s="43"/>
      <c r="I345" s="41"/>
      <c r="J345" s="41"/>
      <c r="K345" s="41"/>
      <c r="L345" s="41"/>
      <c r="M345" s="41"/>
      <c r="N345" s="41"/>
      <c r="O345" s="41"/>
      <c r="P345" s="41"/>
      <c r="Q345" s="1" t="s">
        <v>704</v>
      </c>
      <c r="R345" s="1" t="s">
        <v>34</v>
      </c>
      <c r="S345" s="41"/>
      <c r="T345" s="45"/>
      <c r="U345" s="41"/>
      <c r="V345" s="41"/>
    </row>
    <row r="346" spans="1:22" ht="12.75" customHeight="1" thickBot="1" x14ac:dyDescent="0.3">
      <c r="A346" s="42"/>
      <c r="B346" s="42"/>
      <c r="C346" s="62"/>
      <c r="D346" s="42"/>
      <c r="E346" s="42"/>
      <c r="F346" s="42"/>
      <c r="G346" s="42"/>
      <c r="H346" s="44"/>
      <c r="I346" s="42"/>
      <c r="J346" s="42"/>
      <c r="K346" s="42"/>
      <c r="L346" s="42"/>
      <c r="M346" s="42"/>
      <c r="N346" s="42"/>
      <c r="O346" s="42"/>
      <c r="P346" s="42"/>
      <c r="Q346" s="1" t="s">
        <v>731</v>
      </c>
      <c r="R346" s="1" t="s">
        <v>63</v>
      </c>
      <c r="S346" s="42"/>
      <c r="T346" s="46"/>
      <c r="U346" s="42"/>
      <c r="V346" s="42"/>
    </row>
    <row r="347" spans="1:22" ht="12.75" customHeight="1" thickBot="1" x14ac:dyDescent="0.3">
      <c r="A347" s="47" t="s">
        <v>665</v>
      </c>
      <c r="B347" s="47">
        <v>682</v>
      </c>
      <c r="C347" s="60" t="s">
        <v>239</v>
      </c>
      <c r="D347" s="47" t="s">
        <v>168</v>
      </c>
      <c r="E347" s="47" t="s">
        <v>730</v>
      </c>
      <c r="F347" s="47" t="s">
        <v>95</v>
      </c>
      <c r="G347" s="47"/>
      <c r="H347" s="48" t="s">
        <v>729</v>
      </c>
      <c r="I347" s="47" t="s">
        <v>171</v>
      </c>
      <c r="J347" s="47" t="s">
        <v>170</v>
      </c>
      <c r="K347" s="47"/>
      <c r="L347" s="47">
        <v>0</v>
      </c>
      <c r="M347" s="47" t="s">
        <v>728</v>
      </c>
      <c r="N347" s="47" t="s">
        <v>168</v>
      </c>
      <c r="O347" s="47" t="s">
        <v>180</v>
      </c>
      <c r="P347" s="47" t="s">
        <v>39</v>
      </c>
      <c r="Q347" s="1" t="s">
        <v>727</v>
      </c>
      <c r="R347" s="1" t="s">
        <v>672</v>
      </c>
      <c r="S347" s="47" t="s">
        <v>660</v>
      </c>
      <c r="T347" s="49">
        <v>0.5</v>
      </c>
      <c r="U347" s="47">
        <v>-364</v>
      </c>
      <c r="V347" s="47"/>
    </row>
    <row r="348" spans="1:22" ht="12.75" customHeight="1" thickBot="1" x14ac:dyDescent="0.3">
      <c r="A348" s="41"/>
      <c r="B348" s="41"/>
      <c r="C348" s="61"/>
      <c r="D348" s="41"/>
      <c r="E348" s="41"/>
      <c r="F348" s="41"/>
      <c r="G348" s="41"/>
      <c r="H348" s="43"/>
      <c r="I348" s="41"/>
      <c r="J348" s="41"/>
      <c r="K348" s="41"/>
      <c r="L348" s="41"/>
      <c r="M348" s="41"/>
      <c r="N348" s="41"/>
      <c r="O348" s="41"/>
      <c r="P348" s="41"/>
      <c r="Q348" s="1" t="s">
        <v>726</v>
      </c>
      <c r="R348" s="1" t="s">
        <v>166</v>
      </c>
      <c r="S348" s="41"/>
      <c r="T348" s="45"/>
      <c r="U348" s="41"/>
      <c r="V348" s="41"/>
    </row>
    <row r="349" spans="1:22" ht="12.75" customHeight="1" thickBot="1" x14ac:dyDescent="0.3">
      <c r="A349" s="41"/>
      <c r="B349" s="41"/>
      <c r="C349" s="61"/>
      <c r="D349" s="41"/>
      <c r="E349" s="41"/>
      <c r="F349" s="41"/>
      <c r="G349" s="41"/>
      <c r="H349" s="43"/>
      <c r="I349" s="41"/>
      <c r="J349" s="41"/>
      <c r="K349" s="41"/>
      <c r="L349" s="41"/>
      <c r="M349" s="41"/>
      <c r="N349" s="41"/>
      <c r="O349" s="41"/>
      <c r="P349" s="41"/>
      <c r="Q349" s="1" t="s">
        <v>725</v>
      </c>
      <c r="R349" s="1" t="s">
        <v>724</v>
      </c>
      <c r="S349" s="41"/>
      <c r="T349" s="45"/>
      <c r="U349" s="41"/>
      <c r="V349" s="41"/>
    </row>
    <row r="350" spans="1:22" ht="12.75" customHeight="1" thickBot="1" x14ac:dyDescent="0.3">
      <c r="A350" s="41"/>
      <c r="B350" s="41"/>
      <c r="C350" s="61"/>
      <c r="D350" s="41"/>
      <c r="E350" s="41"/>
      <c r="F350" s="41"/>
      <c r="G350" s="41"/>
      <c r="H350" s="43"/>
      <c r="I350" s="41"/>
      <c r="J350" s="41"/>
      <c r="K350" s="41"/>
      <c r="L350" s="41"/>
      <c r="M350" s="41"/>
      <c r="N350" s="41"/>
      <c r="O350" s="41"/>
      <c r="P350" s="41"/>
      <c r="Q350" s="1" t="s">
        <v>723</v>
      </c>
      <c r="R350" s="1" t="s">
        <v>722</v>
      </c>
      <c r="S350" s="41"/>
      <c r="T350" s="45"/>
      <c r="U350" s="41"/>
      <c r="V350" s="41"/>
    </row>
    <row r="351" spans="1:22" ht="12.75" customHeight="1" thickBot="1" x14ac:dyDescent="0.3">
      <c r="A351" s="41"/>
      <c r="B351" s="41"/>
      <c r="C351" s="61"/>
      <c r="D351" s="41"/>
      <c r="E351" s="41"/>
      <c r="F351" s="41"/>
      <c r="G351" s="41"/>
      <c r="H351" s="43"/>
      <c r="I351" s="41"/>
      <c r="J351" s="41"/>
      <c r="K351" s="41"/>
      <c r="L351" s="41"/>
      <c r="M351" s="41"/>
      <c r="N351" s="41"/>
      <c r="O351" s="41"/>
      <c r="P351" s="41"/>
      <c r="Q351" s="1" t="s">
        <v>721</v>
      </c>
      <c r="R351" s="1" t="s">
        <v>646</v>
      </c>
      <c r="S351" s="41"/>
      <c r="T351" s="45"/>
      <c r="U351" s="41"/>
      <c r="V351" s="41"/>
    </row>
    <row r="352" spans="1:22" ht="12.75" customHeight="1" thickBot="1" x14ac:dyDescent="0.3">
      <c r="A352" s="41"/>
      <c r="B352" s="41"/>
      <c r="C352" s="61"/>
      <c r="D352" s="41"/>
      <c r="E352" s="41"/>
      <c r="F352" s="41"/>
      <c r="G352" s="41"/>
      <c r="H352" s="43"/>
      <c r="I352" s="41"/>
      <c r="J352" s="41"/>
      <c r="K352" s="41"/>
      <c r="L352" s="41"/>
      <c r="M352" s="42"/>
      <c r="N352" s="42"/>
      <c r="O352" s="42"/>
      <c r="P352" s="42"/>
      <c r="Q352" s="1" t="s">
        <v>720</v>
      </c>
      <c r="R352" s="1" t="s">
        <v>657</v>
      </c>
      <c r="S352" s="41"/>
      <c r="T352" s="45"/>
      <c r="U352" s="41"/>
      <c r="V352" s="41"/>
    </row>
    <row r="353" spans="1:22" ht="12.75" customHeight="1" thickBot="1" x14ac:dyDescent="0.3">
      <c r="A353" s="41"/>
      <c r="B353" s="41"/>
      <c r="C353" s="61"/>
      <c r="D353" s="41"/>
      <c r="E353" s="41"/>
      <c r="F353" s="41"/>
      <c r="G353" s="41"/>
      <c r="H353" s="43"/>
      <c r="I353" s="41"/>
      <c r="J353" s="41"/>
      <c r="K353" s="41"/>
      <c r="L353" s="41"/>
      <c r="M353" s="47" t="s">
        <v>719</v>
      </c>
      <c r="N353" s="47" t="s">
        <v>168</v>
      </c>
      <c r="O353" s="47" t="s">
        <v>180</v>
      </c>
      <c r="P353" s="47" t="s">
        <v>24</v>
      </c>
      <c r="Q353" s="1" t="s">
        <v>718</v>
      </c>
      <c r="R353" s="1" t="s">
        <v>672</v>
      </c>
      <c r="S353" s="41"/>
      <c r="T353" s="45"/>
      <c r="U353" s="41"/>
      <c r="V353" s="41"/>
    </row>
    <row r="354" spans="1:22" ht="12.75" customHeight="1" thickBot="1" x14ac:dyDescent="0.3">
      <c r="A354" s="41"/>
      <c r="B354" s="41"/>
      <c r="C354" s="61"/>
      <c r="D354" s="41"/>
      <c r="E354" s="41"/>
      <c r="F354" s="41"/>
      <c r="G354" s="41"/>
      <c r="H354" s="43"/>
      <c r="I354" s="41"/>
      <c r="J354" s="41"/>
      <c r="K354" s="41"/>
      <c r="L354" s="41"/>
      <c r="M354" s="41"/>
      <c r="N354" s="41"/>
      <c r="O354" s="41"/>
      <c r="P354" s="41"/>
      <c r="Q354" s="1" t="s">
        <v>717</v>
      </c>
      <c r="R354" s="1" t="s">
        <v>44</v>
      </c>
      <c r="S354" s="41"/>
      <c r="T354" s="45"/>
      <c r="U354" s="41"/>
      <c r="V354" s="41"/>
    </row>
    <row r="355" spans="1:22" ht="12.75" customHeight="1" thickBot="1" x14ac:dyDescent="0.3">
      <c r="A355" s="42"/>
      <c r="B355" s="42"/>
      <c r="C355" s="62"/>
      <c r="D355" s="42"/>
      <c r="E355" s="42"/>
      <c r="F355" s="42"/>
      <c r="G355" s="42"/>
      <c r="H355" s="44"/>
      <c r="I355" s="42"/>
      <c r="J355" s="42"/>
      <c r="K355" s="42"/>
      <c r="L355" s="42"/>
      <c r="M355" s="42"/>
      <c r="N355" s="42"/>
      <c r="O355" s="42"/>
      <c r="P355" s="42"/>
      <c r="Q355" s="1" t="s">
        <v>716</v>
      </c>
      <c r="R355" s="1" t="s">
        <v>63</v>
      </c>
      <c r="S355" s="42"/>
      <c r="T355" s="46"/>
      <c r="U355" s="42"/>
      <c r="V355" s="42"/>
    </row>
    <row r="356" spans="1:22" ht="12.75" customHeight="1" thickBot="1" x14ac:dyDescent="0.3">
      <c r="A356" s="47" t="s">
        <v>665</v>
      </c>
      <c r="B356" s="47">
        <v>688</v>
      </c>
      <c r="C356" s="60" t="s">
        <v>239</v>
      </c>
      <c r="D356" s="47" t="s">
        <v>168</v>
      </c>
      <c r="E356" s="47" t="s">
        <v>675</v>
      </c>
      <c r="F356" s="47" t="s">
        <v>95</v>
      </c>
      <c r="G356" s="47"/>
      <c r="H356" s="48" t="s">
        <v>715</v>
      </c>
      <c r="I356" s="47" t="s">
        <v>171</v>
      </c>
      <c r="J356" s="47" t="s">
        <v>170</v>
      </c>
      <c r="K356" s="47"/>
      <c r="L356" s="47">
        <v>0</v>
      </c>
      <c r="M356" s="47" t="s">
        <v>714</v>
      </c>
      <c r="N356" s="47" t="s">
        <v>168</v>
      </c>
      <c r="O356" s="47" t="s">
        <v>180</v>
      </c>
      <c r="P356" s="47" t="s">
        <v>39</v>
      </c>
      <c r="Q356" s="1" t="s">
        <v>713</v>
      </c>
      <c r="R356" s="1" t="s">
        <v>646</v>
      </c>
      <c r="S356" s="47" t="s">
        <v>660</v>
      </c>
      <c r="T356" s="49">
        <v>0.5</v>
      </c>
      <c r="U356" s="47">
        <v>-364</v>
      </c>
      <c r="V356" s="47"/>
    </row>
    <row r="357" spans="1:22" ht="12.75" customHeight="1" thickBot="1" x14ac:dyDescent="0.3">
      <c r="A357" s="41"/>
      <c r="B357" s="41"/>
      <c r="C357" s="61"/>
      <c r="D357" s="41"/>
      <c r="E357" s="41"/>
      <c r="F357" s="41"/>
      <c r="G357" s="41"/>
      <c r="H357" s="43"/>
      <c r="I357" s="41"/>
      <c r="J357" s="41"/>
      <c r="K357" s="41"/>
      <c r="L357" s="41"/>
      <c r="M357" s="41"/>
      <c r="N357" s="41"/>
      <c r="O357" s="41"/>
      <c r="P357" s="41"/>
      <c r="Q357" s="1" t="s">
        <v>712</v>
      </c>
      <c r="R357" s="1" t="s">
        <v>156</v>
      </c>
      <c r="S357" s="41"/>
      <c r="T357" s="45"/>
      <c r="U357" s="41"/>
      <c r="V357" s="41"/>
    </row>
    <row r="358" spans="1:22" ht="12.75" customHeight="1" thickBot="1" x14ac:dyDescent="0.3">
      <c r="A358" s="41"/>
      <c r="B358" s="41"/>
      <c r="C358" s="61"/>
      <c r="D358" s="41"/>
      <c r="E358" s="41"/>
      <c r="F358" s="41"/>
      <c r="G358" s="41"/>
      <c r="H358" s="43"/>
      <c r="I358" s="41"/>
      <c r="J358" s="41"/>
      <c r="K358" s="41"/>
      <c r="L358" s="41"/>
      <c r="M358" s="42"/>
      <c r="N358" s="42"/>
      <c r="O358" s="42"/>
      <c r="P358" s="42"/>
      <c r="Q358" s="1" t="s">
        <v>708</v>
      </c>
      <c r="R358" s="1" t="s">
        <v>657</v>
      </c>
      <c r="S358" s="41"/>
      <c r="T358" s="45"/>
      <c r="U358" s="41"/>
      <c r="V358" s="41"/>
    </row>
    <row r="359" spans="1:22" ht="12.75" customHeight="1" thickBot="1" x14ac:dyDescent="0.3">
      <c r="A359" s="41"/>
      <c r="B359" s="41"/>
      <c r="C359" s="61"/>
      <c r="D359" s="41"/>
      <c r="E359" s="41"/>
      <c r="F359" s="41"/>
      <c r="G359" s="41"/>
      <c r="H359" s="43"/>
      <c r="I359" s="41"/>
      <c r="J359" s="41"/>
      <c r="K359" s="41"/>
      <c r="L359" s="41"/>
      <c r="M359" s="47" t="s">
        <v>711</v>
      </c>
      <c r="N359" s="47" t="s">
        <v>168</v>
      </c>
      <c r="O359" s="47" t="s">
        <v>180</v>
      </c>
      <c r="P359" s="47" t="s">
        <v>24</v>
      </c>
      <c r="Q359" s="1" t="s">
        <v>710</v>
      </c>
      <c r="R359" s="1" t="s">
        <v>233</v>
      </c>
      <c r="S359" s="41"/>
      <c r="T359" s="45"/>
      <c r="U359" s="41"/>
      <c r="V359" s="41"/>
    </row>
    <row r="360" spans="1:22" ht="12.75" customHeight="1" thickBot="1" x14ac:dyDescent="0.3">
      <c r="A360" s="41"/>
      <c r="B360" s="41"/>
      <c r="C360" s="61"/>
      <c r="D360" s="41"/>
      <c r="E360" s="41"/>
      <c r="F360" s="41"/>
      <c r="G360" s="41"/>
      <c r="H360" s="43"/>
      <c r="I360" s="41"/>
      <c r="J360" s="41"/>
      <c r="K360" s="41"/>
      <c r="L360" s="41"/>
      <c r="M360" s="41"/>
      <c r="N360" s="41"/>
      <c r="O360" s="41"/>
      <c r="P360" s="41"/>
      <c r="Q360" s="1" t="s">
        <v>709</v>
      </c>
      <c r="R360" s="1" t="s">
        <v>156</v>
      </c>
      <c r="S360" s="41"/>
      <c r="T360" s="45"/>
      <c r="U360" s="41"/>
      <c r="V360" s="41"/>
    </row>
    <row r="361" spans="1:22" ht="12.75" customHeight="1" thickBot="1" x14ac:dyDescent="0.3">
      <c r="A361" s="41"/>
      <c r="B361" s="41"/>
      <c r="C361" s="61"/>
      <c r="D361" s="41"/>
      <c r="E361" s="41"/>
      <c r="F361" s="41"/>
      <c r="G361" s="41"/>
      <c r="H361" s="43"/>
      <c r="I361" s="41"/>
      <c r="J361" s="41"/>
      <c r="K361" s="41"/>
      <c r="L361" s="41"/>
      <c r="M361" s="41"/>
      <c r="N361" s="41"/>
      <c r="O361" s="41"/>
      <c r="P361" s="41"/>
      <c r="Q361" s="1" t="s">
        <v>708</v>
      </c>
      <c r="R361" s="1" t="s">
        <v>657</v>
      </c>
      <c r="S361" s="41"/>
      <c r="T361" s="45"/>
      <c r="U361" s="41"/>
      <c r="V361" s="41"/>
    </row>
    <row r="362" spans="1:22" ht="12.75" customHeight="1" thickBot="1" x14ac:dyDescent="0.3">
      <c r="A362" s="41"/>
      <c r="B362" s="41"/>
      <c r="C362" s="61"/>
      <c r="D362" s="41"/>
      <c r="E362" s="41"/>
      <c r="F362" s="41"/>
      <c r="G362" s="41"/>
      <c r="H362" s="43"/>
      <c r="I362" s="41"/>
      <c r="J362" s="41"/>
      <c r="K362" s="41"/>
      <c r="L362" s="41"/>
      <c r="M362" s="41"/>
      <c r="N362" s="41"/>
      <c r="O362" s="41"/>
      <c r="P362" s="41"/>
      <c r="Q362" s="1" t="s">
        <v>707</v>
      </c>
      <c r="R362" s="1" t="s">
        <v>706</v>
      </c>
      <c r="S362" s="41"/>
      <c r="T362" s="45"/>
      <c r="U362" s="41"/>
      <c r="V362" s="41"/>
    </row>
    <row r="363" spans="1:22" ht="12.75" customHeight="1" thickBot="1" x14ac:dyDescent="0.3">
      <c r="A363" s="41"/>
      <c r="B363" s="41"/>
      <c r="C363" s="61"/>
      <c r="D363" s="41"/>
      <c r="E363" s="41"/>
      <c r="F363" s="41"/>
      <c r="G363" s="41"/>
      <c r="H363" s="43"/>
      <c r="I363" s="41"/>
      <c r="J363" s="41"/>
      <c r="K363" s="41"/>
      <c r="L363" s="41"/>
      <c r="M363" s="41"/>
      <c r="N363" s="41"/>
      <c r="O363" s="41"/>
      <c r="P363" s="41"/>
      <c r="Q363" s="1" t="s">
        <v>705</v>
      </c>
      <c r="R363" s="1" t="s">
        <v>44</v>
      </c>
      <c r="S363" s="41"/>
      <c r="T363" s="45"/>
      <c r="U363" s="41"/>
      <c r="V363" s="41"/>
    </row>
    <row r="364" spans="1:22" ht="12.75" customHeight="1" thickBot="1" x14ac:dyDescent="0.3">
      <c r="A364" s="41"/>
      <c r="B364" s="41"/>
      <c r="C364" s="61"/>
      <c r="D364" s="41"/>
      <c r="E364" s="41"/>
      <c r="F364" s="41"/>
      <c r="G364" s="41"/>
      <c r="H364" s="43"/>
      <c r="I364" s="41"/>
      <c r="J364" s="41"/>
      <c r="K364" s="41"/>
      <c r="L364" s="41"/>
      <c r="M364" s="41"/>
      <c r="N364" s="41"/>
      <c r="O364" s="41"/>
      <c r="P364" s="41"/>
      <c r="Q364" s="1" t="s">
        <v>704</v>
      </c>
      <c r="R364" s="1" t="s">
        <v>703</v>
      </c>
      <c r="S364" s="41"/>
      <c r="T364" s="45"/>
      <c r="U364" s="41"/>
      <c r="V364" s="41"/>
    </row>
    <row r="365" spans="1:22" ht="12.75" customHeight="1" thickBot="1" x14ac:dyDescent="0.3">
      <c r="A365" s="42"/>
      <c r="B365" s="42"/>
      <c r="C365" s="62"/>
      <c r="D365" s="42"/>
      <c r="E365" s="42"/>
      <c r="F365" s="42"/>
      <c r="G365" s="42"/>
      <c r="H365" s="44"/>
      <c r="I365" s="42"/>
      <c r="J365" s="42"/>
      <c r="K365" s="42"/>
      <c r="L365" s="42"/>
      <c r="M365" s="42"/>
      <c r="N365" s="42"/>
      <c r="O365" s="42"/>
      <c r="P365" s="42"/>
      <c r="Q365" s="1" t="s">
        <v>702</v>
      </c>
      <c r="R365" s="1" t="s">
        <v>63</v>
      </c>
      <c r="S365" s="42"/>
      <c r="T365" s="46"/>
      <c r="U365" s="42"/>
      <c r="V365" s="42"/>
    </row>
    <row r="366" spans="1:22" ht="12.75" customHeight="1" thickBot="1" x14ac:dyDescent="0.3">
      <c r="A366" s="47" t="s">
        <v>665</v>
      </c>
      <c r="B366" s="47">
        <v>692</v>
      </c>
      <c r="C366" s="60" t="s">
        <v>239</v>
      </c>
      <c r="D366" s="47" t="s">
        <v>168</v>
      </c>
      <c r="E366" s="47" t="s">
        <v>675</v>
      </c>
      <c r="F366" s="47" t="s">
        <v>95</v>
      </c>
      <c r="G366" s="47"/>
      <c r="H366" s="48" t="s">
        <v>701</v>
      </c>
      <c r="I366" s="47" t="s">
        <v>171</v>
      </c>
      <c r="J366" s="47" t="s">
        <v>170</v>
      </c>
      <c r="K366" s="47"/>
      <c r="L366" s="47">
        <v>0</v>
      </c>
      <c r="M366" s="47" t="s">
        <v>700</v>
      </c>
      <c r="N366" s="47" t="s">
        <v>168</v>
      </c>
      <c r="O366" s="47" t="s">
        <v>180</v>
      </c>
      <c r="P366" s="47" t="s">
        <v>39</v>
      </c>
      <c r="Q366" s="1" t="s">
        <v>699</v>
      </c>
      <c r="R366" s="1" t="s">
        <v>698</v>
      </c>
      <c r="S366" s="47" t="s">
        <v>660</v>
      </c>
      <c r="T366" s="49">
        <v>0.5</v>
      </c>
      <c r="U366" s="47">
        <v>-364</v>
      </c>
      <c r="V366" s="47"/>
    </row>
    <row r="367" spans="1:22" ht="12.75" customHeight="1" thickBot="1" x14ac:dyDescent="0.3">
      <c r="A367" s="41"/>
      <c r="B367" s="41"/>
      <c r="C367" s="61"/>
      <c r="D367" s="41"/>
      <c r="E367" s="41"/>
      <c r="F367" s="41"/>
      <c r="G367" s="41"/>
      <c r="H367" s="43"/>
      <c r="I367" s="41"/>
      <c r="J367" s="41"/>
      <c r="K367" s="41"/>
      <c r="L367" s="41"/>
      <c r="M367" s="41"/>
      <c r="N367" s="41"/>
      <c r="O367" s="41"/>
      <c r="P367" s="41"/>
      <c r="Q367" s="1" t="s">
        <v>697</v>
      </c>
      <c r="R367" s="1" t="s">
        <v>646</v>
      </c>
      <c r="S367" s="41"/>
      <c r="T367" s="45"/>
      <c r="U367" s="41"/>
      <c r="V367" s="41"/>
    </row>
    <row r="368" spans="1:22" ht="12.75" customHeight="1" thickBot="1" x14ac:dyDescent="0.3">
      <c r="A368" s="41"/>
      <c r="B368" s="41"/>
      <c r="C368" s="61"/>
      <c r="D368" s="41"/>
      <c r="E368" s="41"/>
      <c r="F368" s="41"/>
      <c r="G368" s="41"/>
      <c r="H368" s="43"/>
      <c r="I368" s="41"/>
      <c r="J368" s="41"/>
      <c r="K368" s="41"/>
      <c r="L368" s="41"/>
      <c r="M368" s="42"/>
      <c r="N368" s="42"/>
      <c r="O368" s="42"/>
      <c r="P368" s="42"/>
      <c r="Q368" s="1" t="s">
        <v>696</v>
      </c>
      <c r="R368" s="1" t="s">
        <v>657</v>
      </c>
      <c r="S368" s="41"/>
      <c r="T368" s="45"/>
      <c r="U368" s="41"/>
      <c r="V368" s="41"/>
    </row>
    <row r="369" spans="1:22" ht="12.75" customHeight="1" thickBot="1" x14ac:dyDescent="0.3">
      <c r="A369" s="41"/>
      <c r="B369" s="41"/>
      <c r="C369" s="61"/>
      <c r="D369" s="41"/>
      <c r="E369" s="41"/>
      <c r="F369" s="41"/>
      <c r="G369" s="41"/>
      <c r="H369" s="43"/>
      <c r="I369" s="41"/>
      <c r="J369" s="41"/>
      <c r="K369" s="41"/>
      <c r="L369" s="41"/>
      <c r="M369" s="47" t="s">
        <v>695</v>
      </c>
      <c r="N369" s="47" t="s">
        <v>168</v>
      </c>
      <c r="O369" s="47" t="s">
        <v>180</v>
      </c>
      <c r="P369" s="47" t="s">
        <v>24</v>
      </c>
      <c r="Q369" s="1" t="s">
        <v>694</v>
      </c>
      <c r="R369" s="1" t="s">
        <v>670</v>
      </c>
      <c r="S369" s="41"/>
      <c r="T369" s="45"/>
      <c r="U369" s="41"/>
      <c r="V369" s="41"/>
    </row>
    <row r="370" spans="1:22" ht="12.75" customHeight="1" thickBot="1" x14ac:dyDescent="0.3">
      <c r="A370" s="41"/>
      <c r="B370" s="41"/>
      <c r="C370" s="61"/>
      <c r="D370" s="41"/>
      <c r="E370" s="41"/>
      <c r="F370" s="41"/>
      <c r="G370" s="41"/>
      <c r="H370" s="43"/>
      <c r="I370" s="41"/>
      <c r="J370" s="41"/>
      <c r="K370" s="41"/>
      <c r="L370" s="41"/>
      <c r="M370" s="41"/>
      <c r="N370" s="41"/>
      <c r="O370" s="41"/>
      <c r="P370" s="41"/>
      <c r="Q370" s="1" t="s">
        <v>693</v>
      </c>
      <c r="R370" s="1" t="s">
        <v>692</v>
      </c>
      <c r="S370" s="41"/>
      <c r="T370" s="45"/>
      <c r="U370" s="41"/>
      <c r="V370" s="41"/>
    </row>
    <row r="371" spans="1:22" ht="12.75" customHeight="1" thickBot="1" x14ac:dyDescent="0.3">
      <c r="A371" s="41"/>
      <c r="B371" s="41"/>
      <c r="C371" s="61"/>
      <c r="D371" s="41"/>
      <c r="E371" s="41"/>
      <c r="F371" s="41"/>
      <c r="G371" s="41"/>
      <c r="H371" s="43"/>
      <c r="I371" s="41"/>
      <c r="J371" s="41"/>
      <c r="K371" s="41"/>
      <c r="L371" s="41"/>
      <c r="M371" s="41"/>
      <c r="N371" s="41"/>
      <c r="O371" s="41"/>
      <c r="P371" s="41"/>
      <c r="Q371" s="1" t="s">
        <v>691</v>
      </c>
      <c r="R371" s="1" t="s">
        <v>657</v>
      </c>
      <c r="S371" s="41"/>
      <c r="T371" s="45"/>
      <c r="U371" s="41"/>
      <c r="V371" s="41"/>
    </row>
    <row r="372" spans="1:22" ht="12.75" customHeight="1" thickBot="1" x14ac:dyDescent="0.3">
      <c r="A372" s="41"/>
      <c r="B372" s="41"/>
      <c r="C372" s="61"/>
      <c r="D372" s="41"/>
      <c r="E372" s="41"/>
      <c r="F372" s="41"/>
      <c r="G372" s="41"/>
      <c r="H372" s="43"/>
      <c r="I372" s="41"/>
      <c r="J372" s="41"/>
      <c r="K372" s="41"/>
      <c r="L372" s="41"/>
      <c r="M372" s="41"/>
      <c r="N372" s="41"/>
      <c r="O372" s="41"/>
      <c r="P372" s="41"/>
      <c r="Q372" s="1" t="s">
        <v>667</v>
      </c>
      <c r="R372" s="1" t="s">
        <v>44</v>
      </c>
      <c r="S372" s="41"/>
      <c r="T372" s="45"/>
      <c r="U372" s="41"/>
      <c r="V372" s="41"/>
    </row>
    <row r="373" spans="1:22" ht="12.75" customHeight="1" thickBot="1" x14ac:dyDescent="0.3">
      <c r="A373" s="42"/>
      <c r="B373" s="42"/>
      <c r="C373" s="62"/>
      <c r="D373" s="42"/>
      <c r="E373" s="42"/>
      <c r="F373" s="42"/>
      <c r="G373" s="42"/>
      <c r="H373" s="44"/>
      <c r="I373" s="42"/>
      <c r="J373" s="42"/>
      <c r="K373" s="42"/>
      <c r="L373" s="42"/>
      <c r="M373" s="42"/>
      <c r="N373" s="42"/>
      <c r="O373" s="42"/>
      <c r="P373" s="42"/>
      <c r="Q373" s="1" t="s">
        <v>690</v>
      </c>
      <c r="R373" s="1" t="s">
        <v>63</v>
      </c>
      <c r="S373" s="42"/>
      <c r="T373" s="46"/>
      <c r="U373" s="42"/>
      <c r="V373" s="42"/>
    </row>
    <row r="374" spans="1:22" ht="12.75" customHeight="1" thickBot="1" x14ac:dyDescent="0.3">
      <c r="A374" s="47" t="s">
        <v>665</v>
      </c>
      <c r="B374" s="47">
        <v>695</v>
      </c>
      <c r="C374" s="60" t="s">
        <v>239</v>
      </c>
      <c r="D374" s="47" t="s">
        <v>168</v>
      </c>
      <c r="E374" s="47" t="s">
        <v>675</v>
      </c>
      <c r="F374" s="47" t="s">
        <v>95</v>
      </c>
      <c r="G374" s="47"/>
      <c r="H374" s="48" t="s">
        <v>689</v>
      </c>
      <c r="I374" s="47" t="s">
        <v>171</v>
      </c>
      <c r="J374" s="47" t="s">
        <v>170</v>
      </c>
      <c r="K374" s="47"/>
      <c r="L374" s="47">
        <v>0</v>
      </c>
      <c r="M374" s="47" t="s">
        <v>688</v>
      </c>
      <c r="N374" s="47" t="s">
        <v>168</v>
      </c>
      <c r="O374" s="47" t="s">
        <v>672</v>
      </c>
      <c r="P374" s="47" t="s">
        <v>24</v>
      </c>
      <c r="Q374" s="1" t="s">
        <v>687</v>
      </c>
      <c r="R374" s="1" t="s">
        <v>646</v>
      </c>
      <c r="S374" s="47" t="s">
        <v>660</v>
      </c>
      <c r="T374" s="49">
        <v>0</v>
      </c>
      <c r="U374" s="47">
        <v>-364</v>
      </c>
      <c r="V374" s="47"/>
    </row>
    <row r="375" spans="1:22" ht="12.75" customHeight="1" thickBot="1" x14ac:dyDescent="0.3">
      <c r="A375" s="41"/>
      <c r="B375" s="41"/>
      <c r="C375" s="61"/>
      <c r="D375" s="41"/>
      <c r="E375" s="41"/>
      <c r="F375" s="41"/>
      <c r="G375" s="41"/>
      <c r="H375" s="43"/>
      <c r="I375" s="41"/>
      <c r="J375" s="41"/>
      <c r="K375" s="41"/>
      <c r="L375" s="41"/>
      <c r="M375" s="41"/>
      <c r="N375" s="41"/>
      <c r="O375" s="41"/>
      <c r="P375" s="41"/>
      <c r="Q375" s="1" t="s">
        <v>686</v>
      </c>
      <c r="R375" s="1" t="s">
        <v>652</v>
      </c>
      <c r="S375" s="41"/>
      <c r="T375" s="45"/>
      <c r="U375" s="41"/>
      <c r="V375" s="41"/>
    </row>
    <row r="376" spans="1:22" ht="12.75" customHeight="1" thickBot="1" x14ac:dyDescent="0.3">
      <c r="A376" s="41"/>
      <c r="B376" s="41"/>
      <c r="C376" s="61"/>
      <c r="D376" s="41"/>
      <c r="E376" s="41"/>
      <c r="F376" s="41"/>
      <c r="G376" s="41"/>
      <c r="H376" s="43"/>
      <c r="I376" s="41"/>
      <c r="J376" s="41"/>
      <c r="K376" s="41"/>
      <c r="L376" s="41"/>
      <c r="M376" s="41"/>
      <c r="N376" s="41"/>
      <c r="O376" s="41"/>
      <c r="P376" s="41"/>
      <c r="Q376" s="1" t="s">
        <v>685</v>
      </c>
      <c r="R376" s="1" t="s">
        <v>657</v>
      </c>
      <c r="S376" s="41"/>
      <c r="T376" s="45"/>
      <c r="U376" s="41"/>
      <c r="V376" s="41"/>
    </row>
    <row r="377" spans="1:22" ht="12.75" customHeight="1" thickBot="1" x14ac:dyDescent="0.3">
      <c r="A377" s="41"/>
      <c r="B377" s="41"/>
      <c r="C377" s="61"/>
      <c r="D377" s="41"/>
      <c r="E377" s="41"/>
      <c r="F377" s="41"/>
      <c r="G377" s="41"/>
      <c r="H377" s="43"/>
      <c r="I377" s="41"/>
      <c r="J377" s="41"/>
      <c r="K377" s="41"/>
      <c r="L377" s="41"/>
      <c r="M377" s="41"/>
      <c r="N377" s="41"/>
      <c r="O377" s="41"/>
      <c r="P377" s="41"/>
      <c r="Q377" s="1" t="s">
        <v>684</v>
      </c>
      <c r="R377" s="1" t="s">
        <v>44</v>
      </c>
      <c r="S377" s="41"/>
      <c r="T377" s="45"/>
      <c r="U377" s="41"/>
      <c r="V377" s="41"/>
    </row>
    <row r="378" spans="1:22" ht="12.75" customHeight="1" thickBot="1" x14ac:dyDescent="0.3">
      <c r="A378" s="41"/>
      <c r="B378" s="41"/>
      <c r="C378" s="61"/>
      <c r="D378" s="41"/>
      <c r="E378" s="41"/>
      <c r="F378" s="41"/>
      <c r="G378" s="41"/>
      <c r="H378" s="43"/>
      <c r="I378" s="41"/>
      <c r="J378" s="41"/>
      <c r="K378" s="41"/>
      <c r="L378" s="41"/>
      <c r="M378" s="41"/>
      <c r="N378" s="41"/>
      <c r="O378" s="41"/>
      <c r="P378" s="41"/>
      <c r="Q378" s="1" t="s">
        <v>683</v>
      </c>
      <c r="R378" s="1" t="s">
        <v>34</v>
      </c>
      <c r="S378" s="41"/>
      <c r="T378" s="45"/>
      <c r="U378" s="41"/>
      <c r="V378" s="41"/>
    </row>
    <row r="379" spans="1:22" ht="12.75" customHeight="1" thickBot="1" x14ac:dyDescent="0.3">
      <c r="A379" s="42"/>
      <c r="B379" s="42"/>
      <c r="C379" s="62"/>
      <c r="D379" s="42"/>
      <c r="E379" s="42"/>
      <c r="F379" s="42"/>
      <c r="G379" s="42"/>
      <c r="H379" s="44"/>
      <c r="I379" s="42"/>
      <c r="J379" s="42"/>
      <c r="K379" s="42"/>
      <c r="L379" s="42"/>
      <c r="M379" s="42"/>
      <c r="N379" s="42"/>
      <c r="O379" s="42"/>
      <c r="P379" s="42"/>
      <c r="Q379" s="1" t="s">
        <v>682</v>
      </c>
      <c r="R379" s="1" t="s">
        <v>63</v>
      </c>
      <c r="S379" s="42"/>
      <c r="T379" s="46"/>
      <c r="U379" s="42"/>
      <c r="V379" s="42"/>
    </row>
    <row r="380" spans="1:22" ht="12.75" customHeight="1" thickBot="1" x14ac:dyDescent="0.3">
      <c r="A380" s="47" t="s">
        <v>665</v>
      </c>
      <c r="B380" s="47">
        <v>696</v>
      </c>
      <c r="C380" s="60" t="s">
        <v>239</v>
      </c>
      <c r="D380" s="47" t="s">
        <v>168</v>
      </c>
      <c r="E380" s="47" t="s">
        <v>675</v>
      </c>
      <c r="F380" s="47" t="s">
        <v>95</v>
      </c>
      <c r="G380" s="47"/>
      <c r="H380" s="48" t="s">
        <v>681</v>
      </c>
      <c r="I380" s="47" t="s">
        <v>171</v>
      </c>
      <c r="J380" s="47" t="s">
        <v>170</v>
      </c>
      <c r="K380" s="47"/>
      <c r="L380" s="47">
        <v>0</v>
      </c>
      <c r="M380" s="47" t="s">
        <v>680</v>
      </c>
      <c r="N380" s="47" t="s">
        <v>168</v>
      </c>
      <c r="O380" s="47" t="s">
        <v>672</v>
      </c>
      <c r="P380" s="47" t="s">
        <v>24</v>
      </c>
      <c r="Q380" s="1" t="s">
        <v>647</v>
      </c>
      <c r="R380" s="1" t="s">
        <v>646</v>
      </c>
      <c r="S380" s="47" t="s">
        <v>660</v>
      </c>
      <c r="T380" s="49">
        <v>0</v>
      </c>
      <c r="U380" s="47">
        <v>-364</v>
      </c>
      <c r="V380" s="47"/>
    </row>
    <row r="381" spans="1:22" ht="12.75" customHeight="1" thickBot="1" x14ac:dyDescent="0.3">
      <c r="A381" s="41"/>
      <c r="B381" s="41"/>
      <c r="C381" s="61"/>
      <c r="D381" s="41"/>
      <c r="E381" s="41"/>
      <c r="F381" s="41"/>
      <c r="G381" s="41"/>
      <c r="H381" s="43"/>
      <c r="I381" s="41"/>
      <c r="J381" s="41"/>
      <c r="K381" s="41"/>
      <c r="L381" s="41"/>
      <c r="M381" s="41"/>
      <c r="N381" s="41"/>
      <c r="O381" s="41"/>
      <c r="P381" s="41"/>
      <c r="Q381" s="1" t="s">
        <v>679</v>
      </c>
      <c r="R381" s="1" t="s">
        <v>657</v>
      </c>
      <c r="S381" s="41"/>
      <c r="T381" s="45"/>
      <c r="U381" s="41"/>
      <c r="V381" s="41"/>
    </row>
    <row r="382" spans="1:22" ht="12.75" customHeight="1" thickBot="1" x14ac:dyDescent="0.3">
      <c r="A382" s="41"/>
      <c r="B382" s="41"/>
      <c r="C382" s="61"/>
      <c r="D382" s="41"/>
      <c r="E382" s="41"/>
      <c r="F382" s="41"/>
      <c r="G382" s="41"/>
      <c r="H382" s="43"/>
      <c r="I382" s="41"/>
      <c r="J382" s="41"/>
      <c r="K382" s="41"/>
      <c r="L382" s="41"/>
      <c r="M382" s="41"/>
      <c r="N382" s="41"/>
      <c r="O382" s="41"/>
      <c r="P382" s="41"/>
      <c r="Q382" s="1" t="s">
        <v>678</v>
      </c>
      <c r="R382" s="1" t="s">
        <v>44</v>
      </c>
      <c r="S382" s="41"/>
      <c r="T382" s="45"/>
      <c r="U382" s="41"/>
      <c r="V382" s="41"/>
    </row>
    <row r="383" spans="1:22" ht="12.75" customHeight="1" thickBot="1" x14ac:dyDescent="0.3">
      <c r="A383" s="41"/>
      <c r="B383" s="41"/>
      <c r="C383" s="61"/>
      <c r="D383" s="41"/>
      <c r="E383" s="41"/>
      <c r="F383" s="41"/>
      <c r="G383" s="41"/>
      <c r="H383" s="43"/>
      <c r="I383" s="41"/>
      <c r="J383" s="41"/>
      <c r="K383" s="41"/>
      <c r="L383" s="41"/>
      <c r="M383" s="41"/>
      <c r="N383" s="41"/>
      <c r="O383" s="41"/>
      <c r="P383" s="41"/>
      <c r="Q383" s="1" t="s">
        <v>677</v>
      </c>
      <c r="R383" s="1" t="s">
        <v>34</v>
      </c>
      <c r="S383" s="41"/>
      <c r="T383" s="45"/>
      <c r="U383" s="41"/>
      <c r="V383" s="41"/>
    </row>
    <row r="384" spans="1:22" ht="12.75" customHeight="1" thickBot="1" x14ac:dyDescent="0.3">
      <c r="A384" s="42"/>
      <c r="B384" s="42"/>
      <c r="C384" s="62"/>
      <c r="D384" s="42"/>
      <c r="E384" s="42"/>
      <c r="F384" s="42"/>
      <c r="G384" s="42"/>
      <c r="H384" s="44"/>
      <c r="I384" s="42"/>
      <c r="J384" s="42"/>
      <c r="K384" s="42"/>
      <c r="L384" s="42"/>
      <c r="M384" s="42"/>
      <c r="N384" s="42"/>
      <c r="O384" s="42"/>
      <c r="P384" s="42"/>
      <c r="Q384" s="1" t="s">
        <v>676</v>
      </c>
      <c r="R384" s="1" t="s">
        <v>63</v>
      </c>
      <c r="S384" s="42"/>
      <c r="T384" s="46"/>
      <c r="U384" s="42"/>
      <c r="V384" s="42"/>
    </row>
    <row r="385" spans="1:22" ht="12.75" customHeight="1" thickBot="1" x14ac:dyDescent="0.3">
      <c r="A385" s="47" t="s">
        <v>665</v>
      </c>
      <c r="B385" s="47">
        <v>702</v>
      </c>
      <c r="C385" s="60" t="s">
        <v>239</v>
      </c>
      <c r="D385" s="47" t="s">
        <v>168</v>
      </c>
      <c r="E385" s="47" t="s">
        <v>675</v>
      </c>
      <c r="F385" s="47" t="s">
        <v>95</v>
      </c>
      <c r="G385" s="47"/>
      <c r="H385" s="48" t="s">
        <v>674</v>
      </c>
      <c r="I385" s="47" t="s">
        <v>171</v>
      </c>
      <c r="J385" s="47" t="s">
        <v>170</v>
      </c>
      <c r="K385" s="47"/>
      <c r="L385" s="47">
        <v>0</v>
      </c>
      <c r="M385" s="47" t="s">
        <v>673</v>
      </c>
      <c r="N385" s="47" t="s">
        <v>168</v>
      </c>
      <c r="O385" s="47" t="s">
        <v>672</v>
      </c>
      <c r="P385" s="47" t="s">
        <v>24</v>
      </c>
      <c r="Q385" s="1" t="s">
        <v>671</v>
      </c>
      <c r="R385" s="1" t="s">
        <v>670</v>
      </c>
      <c r="S385" s="47" t="s">
        <v>660</v>
      </c>
      <c r="T385" s="49">
        <v>0</v>
      </c>
      <c r="U385" s="47">
        <v>-364</v>
      </c>
      <c r="V385" s="47"/>
    </row>
    <row r="386" spans="1:22" ht="12.75" customHeight="1" thickBot="1" x14ac:dyDescent="0.3">
      <c r="A386" s="41"/>
      <c r="B386" s="41"/>
      <c r="C386" s="61"/>
      <c r="D386" s="41"/>
      <c r="E386" s="41"/>
      <c r="F386" s="41"/>
      <c r="G386" s="41"/>
      <c r="H386" s="43"/>
      <c r="I386" s="41"/>
      <c r="J386" s="41"/>
      <c r="K386" s="41"/>
      <c r="L386" s="41"/>
      <c r="M386" s="41"/>
      <c r="N386" s="41"/>
      <c r="O386" s="41"/>
      <c r="P386" s="41"/>
      <c r="Q386" s="1" t="s">
        <v>669</v>
      </c>
      <c r="R386" s="1" t="s">
        <v>646</v>
      </c>
      <c r="S386" s="41"/>
      <c r="T386" s="45"/>
      <c r="U386" s="41"/>
      <c r="V386" s="41"/>
    </row>
    <row r="387" spans="1:22" ht="12.75" customHeight="1" thickBot="1" x14ac:dyDescent="0.3">
      <c r="A387" s="41"/>
      <c r="B387" s="41"/>
      <c r="C387" s="61"/>
      <c r="D387" s="41"/>
      <c r="E387" s="41"/>
      <c r="F387" s="41"/>
      <c r="G387" s="41"/>
      <c r="H387" s="43"/>
      <c r="I387" s="41"/>
      <c r="J387" s="41"/>
      <c r="K387" s="41"/>
      <c r="L387" s="41"/>
      <c r="M387" s="41"/>
      <c r="N387" s="41"/>
      <c r="O387" s="41"/>
      <c r="P387" s="41"/>
      <c r="Q387" s="1" t="s">
        <v>668</v>
      </c>
      <c r="R387" s="1" t="s">
        <v>657</v>
      </c>
      <c r="S387" s="41"/>
      <c r="T387" s="45"/>
      <c r="U387" s="41"/>
      <c r="V387" s="41"/>
    </row>
    <row r="388" spans="1:22" ht="12.75" customHeight="1" thickBot="1" x14ac:dyDescent="0.3">
      <c r="A388" s="41"/>
      <c r="B388" s="41"/>
      <c r="C388" s="61"/>
      <c r="D388" s="41"/>
      <c r="E388" s="41"/>
      <c r="F388" s="41"/>
      <c r="G388" s="41"/>
      <c r="H388" s="43"/>
      <c r="I388" s="41"/>
      <c r="J388" s="41"/>
      <c r="K388" s="41"/>
      <c r="L388" s="41"/>
      <c r="M388" s="41"/>
      <c r="N388" s="41"/>
      <c r="O388" s="41"/>
      <c r="P388" s="41"/>
      <c r="Q388" s="1" t="s">
        <v>667</v>
      </c>
      <c r="R388" s="1" t="s">
        <v>44</v>
      </c>
      <c r="S388" s="41"/>
      <c r="T388" s="45"/>
      <c r="U388" s="41"/>
      <c r="V388" s="41"/>
    </row>
    <row r="389" spans="1:22" ht="12.75" customHeight="1" thickBot="1" x14ac:dyDescent="0.3">
      <c r="A389" s="42"/>
      <c r="B389" s="42"/>
      <c r="C389" s="62"/>
      <c r="D389" s="42"/>
      <c r="E389" s="42"/>
      <c r="F389" s="42"/>
      <c r="G389" s="42"/>
      <c r="H389" s="44"/>
      <c r="I389" s="42"/>
      <c r="J389" s="42"/>
      <c r="K389" s="42"/>
      <c r="L389" s="42"/>
      <c r="M389" s="42"/>
      <c r="N389" s="42"/>
      <c r="O389" s="42"/>
      <c r="P389" s="42"/>
      <c r="Q389" s="1" t="s">
        <v>666</v>
      </c>
      <c r="R389" s="1" t="s">
        <v>63</v>
      </c>
      <c r="S389" s="42"/>
      <c r="T389" s="46"/>
      <c r="U389" s="42"/>
      <c r="V389" s="42"/>
    </row>
    <row r="390" spans="1:22" ht="12.75" customHeight="1" thickBot="1" x14ac:dyDescent="0.3">
      <c r="A390" s="47" t="s">
        <v>665</v>
      </c>
      <c r="B390" s="47">
        <v>710</v>
      </c>
      <c r="C390" s="60" t="s">
        <v>239</v>
      </c>
      <c r="D390" s="47" t="s">
        <v>168</v>
      </c>
      <c r="E390" s="47" t="s">
        <v>664</v>
      </c>
      <c r="F390" s="47" t="s">
        <v>95</v>
      </c>
      <c r="G390" s="47"/>
      <c r="H390" s="48" t="s">
        <v>663</v>
      </c>
      <c r="I390" s="47" t="s">
        <v>171</v>
      </c>
      <c r="J390" s="47" t="s">
        <v>170</v>
      </c>
      <c r="K390" s="47"/>
      <c r="L390" s="47">
        <v>0</v>
      </c>
      <c r="M390" s="47" t="s">
        <v>662</v>
      </c>
      <c r="N390" s="47" t="s">
        <v>168</v>
      </c>
      <c r="O390" s="47" t="s">
        <v>650</v>
      </c>
      <c r="P390" s="47" t="s">
        <v>24</v>
      </c>
      <c r="Q390" s="1" t="s">
        <v>661</v>
      </c>
      <c r="R390" s="1" t="s">
        <v>650</v>
      </c>
      <c r="S390" s="47" t="s">
        <v>660</v>
      </c>
      <c r="T390" s="50">
        <v>0.66666666666666696</v>
      </c>
      <c r="U390" s="47">
        <v>-364</v>
      </c>
      <c r="V390" s="47"/>
    </row>
    <row r="391" spans="1:22" ht="12.75" customHeight="1" thickBot="1" x14ac:dyDescent="0.3">
      <c r="A391" s="41"/>
      <c r="B391" s="41"/>
      <c r="C391" s="61"/>
      <c r="D391" s="41"/>
      <c r="E391" s="41"/>
      <c r="F391" s="41"/>
      <c r="G391" s="41"/>
      <c r="H391" s="43"/>
      <c r="I391" s="41"/>
      <c r="J391" s="41"/>
      <c r="K391" s="41"/>
      <c r="L391" s="41"/>
      <c r="M391" s="41"/>
      <c r="N391" s="41"/>
      <c r="O391" s="41"/>
      <c r="P391" s="41"/>
      <c r="Q391" s="1" t="s">
        <v>647</v>
      </c>
      <c r="R391" s="1" t="s">
        <v>646</v>
      </c>
      <c r="S391" s="41"/>
      <c r="T391" s="51"/>
      <c r="U391" s="41"/>
      <c r="V391" s="41"/>
    </row>
    <row r="392" spans="1:22" ht="12.75" customHeight="1" thickBot="1" x14ac:dyDescent="0.3">
      <c r="A392" s="41"/>
      <c r="B392" s="41"/>
      <c r="C392" s="61"/>
      <c r="D392" s="41"/>
      <c r="E392" s="41"/>
      <c r="F392" s="41"/>
      <c r="G392" s="41"/>
      <c r="H392" s="43"/>
      <c r="I392" s="41"/>
      <c r="J392" s="41"/>
      <c r="K392" s="41"/>
      <c r="L392" s="41"/>
      <c r="M392" s="41"/>
      <c r="N392" s="41"/>
      <c r="O392" s="41"/>
      <c r="P392" s="41"/>
      <c r="Q392" s="1" t="s">
        <v>659</v>
      </c>
      <c r="R392" s="1" t="s">
        <v>652</v>
      </c>
      <c r="S392" s="41"/>
      <c r="T392" s="51"/>
      <c r="U392" s="41"/>
      <c r="V392" s="41"/>
    </row>
    <row r="393" spans="1:22" ht="12.75" customHeight="1" thickBot="1" x14ac:dyDescent="0.3">
      <c r="A393" s="41"/>
      <c r="B393" s="41"/>
      <c r="C393" s="61"/>
      <c r="D393" s="41"/>
      <c r="E393" s="41"/>
      <c r="F393" s="41"/>
      <c r="G393" s="41"/>
      <c r="H393" s="43"/>
      <c r="I393" s="41"/>
      <c r="J393" s="41"/>
      <c r="K393" s="41"/>
      <c r="L393" s="41"/>
      <c r="M393" s="41"/>
      <c r="N393" s="41"/>
      <c r="O393" s="41"/>
      <c r="P393" s="41"/>
      <c r="Q393" s="1" t="s">
        <v>659</v>
      </c>
      <c r="R393" s="1" t="s">
        <v>652</v>
      </c>
      <c r="S393" s="41"/>
      <c r="T393" s="51"/>
      <c r="U393" s="41"/>
      <c r="V393" s="41"/>
    </row>
    <row r="394" spans="1:22" ht="12.75" customHeight="1" thickBot="1" x14ac:dyDescent="0.3">
      <c r="A394" s="41"/>
      <c r="B394" s="41"/>
      <c r="C394" s="61"/>
      <c r="D394" s="41"/>
      <c r="E394" s="41"/>
      <c r="F394" s="41"/>
      <c r="G394" s="41"/>
      <c r="H394" s="43"/>
      <c r="I394" s="41"/>
      <c r="J394" s="41"/>
      <c r="K394" s="41"/>
      <c r="L394" s="41"/>
      <c r="M394" s="41"/>
      <c r="N394" s="41"/>
      <c r="O394" s="41"/>
      <c r="P394" s="41"/>
      <c r="Q394" s="1" t="s">
        <v>658</v>
      </c>
      <c r="R394" s="1" t="s">
        <v>657</v>
      </c>
      <c r="S394" s="41"/>
      <c r="T394" s="51"/>
      <c r="U394" s="41"/>
      <c r="V394" s="41"/>
    </row>
    <row r="395" spans="1:22" ht="12.75" customHeight="1" thickBot="1" x14ac:dyDescent="0.3">
      <c r="A395" s="41"/>
      <c r="B395" s="41"/>
      <c r="C395" s="61"/>
      <c r="D395" s="41"/>
      <c r="E395" s="41"/>
      <c r="F395" s="41"/>
      <c r="G395" s="41"/>
      <c r="H395" s="43"/>
      <c r="I395" s="41"/>
      <c r="J395" s="41"/>
      <c r="K395" s="41"/>
      <c r="L395" s="41"/>
      <c r="M395" s="42"/>
      <c r="N395" s="42"/>
      <c r="O395" s="42"/>
      <c r="P395" s="42"/>
      <c r="Q395" s="1" t="s">
        <v>656</v>
      </c>
      <c r="R395" s="1" t="s">
        <v>34</v>
      </c>
      <c r="S395" s="41"/>
      <c r="T395" s="51"/>
      <c r="U395" s="41"/>
      <c r="V395" s="41"/>
    </row>
    <row r="396" spans="1:22" ht="12.75" customHeight="1" thickBot="1" x14ac:dyDescent="0.3">
      <c r="A396" s="41"/>
      <c r="B396" s="41"/>
      <c r="C396" s="61"/>
      <c r="D396" s="41"/>
      <c r="E396" s="41"/>
      <c r="F396" s="41"/>
      <c r="G396" s="41"/>
      <c r="H396" s="43"/>
      <c r="I396" s="41"/>
      <c r="J396" s="41"/>
      <c r="K396" s="41"/>
      <c r="L396" s="41"/>
      <c r="M396" s="47" t="s">
        <v>655</v>
      </c>
      <c r="N396" s="47" t="s">
        <v>168</v>
      </c>
      <c r="O396" s="47" t="s">
        <v>650</v>
      </c>
      <c r="P396" s="47" t="s">
        <v>39</v>
      </c>
      <c r="Q396" s="1" t="s">
        <v>654</v>
      </c>
      <c r="R396" s="1" t="s">
        <v>648</v>
      </c>
      <c r="S396" s="41"/>
      <c r="T396" s="51"/>
      <c r="U396" s="41"/>
      <c r="V396" s="41"/>
    </row>
    <row r="397" spans="1:22" ht="12.75" customHeight="1" thickBot="1" x14ac:dyDescent="0.3">
      <c r="A397" s="41"/>
      <c r="B397" s="41"/>
      <c r="C397" s="61"/>
      <c r="D397" s="41"/>
      <c r="E397" s="41"/>
      <c r="F397" s="41"/>
      <c r="G397" s="41"/>
      <c r="H397" s="43"/>
      <c r="I397" s="41"/>
      <c r="J397" s="41"/>
      <c r="K397" s="41"/>
      <c r="L397" s="41"/>
      <c r="M397" s="41"/>
      <c r="N397" s="41"/>
      <c r="O397" s="41"/>
      <c r="P397" s="41"/>
      <c r="Q397" s="1" t="s">
        <v>647</v>
      </c>
      <c r="R397" s="1" t="s">
        <v>646</v>
      </c>
      <c r="S397" s="41"/>
      <c r="T397" s="51"/>
      <c r="U397" s="41"/>
      <c r="V397" s="41"/>
    </row>
    <row r="398" spans="1:22" ht="12.75" customHeight="1" thickBot="1" x14ac:dyDescent="0.3">
      <c r="A398" s="41"/>
      <c r="B398" s="41"/>
      <c r="C398" s="61"/>
      <c r="D398" s="41"/>
      <c r="E398" s="41"/>
      <c r="F398" s="41"/>
      <c r="G398" s="41"/>
      <c r="H398" s="43"/>
      <c r="I398" s="41"/>
      <c r="J398" s="41"/>
      <c r="K398" s="41"/>
      <c r="L398" s="41"/>
      <c r="M398" s="41"/>
      <c r="N398" s="41"/>
      <c r="O398" s="41"/>
      <c r="P398" s="41"/>
      <c r="Q398" s="1" t="s">
        <v>653</v>
      </c>
      <c r="R398" s="1" t="s">
        <v>652</v>
      </c>
      <c r="S398" s="41"/>
      <c r="T398" s="51"/>
      <c r="U398" s="41"/>
      <c r="V398" s="41"/>
    </row>
    <row r="399" spans="1:22" ht="12.75" customHeight="1" thickBot="1" x14ac:dyDescent="0.3">
      <c r="A399" s="41"/>
      <c r="B399" s="41"/>
      <c r="C399" s="61"/>
      <c r="D399" s="41"/>
      <c r="E399" s="41"/>
      <c r="F399" s="41"/>
      <c r="G399" s="41"/>
      <c r="H399" s="43"/>
      <c r="I399" s="41"/>
      <c r="J399" s="41"/>
      <c r="K399" s="41"/>
      <c r="L399" s="41"/>
      <c r="M399" s="42"/>
      <c r="N399" s="42"/>
      <c r="O399" s="42"/>
      <c r="P399" s="42"/>
      <c r="Q399" s="1" t="s">
        <v>645</v>
      </c>
      <c r="R399" s="1" t="s">
        <v>644</v>
      </c>
      <c r="S399" s="41"/>
      <c r="T399" s="51"/>
      <c r="U399" s="41"/>
      <c r="V399" s="41"/>
    </row>
    <row r="400" spans="1:22" ht="12.75" customHeight="1" thickBot="1" x14ac:dyDescent="0.3">
      <c r="A400" s="41"/>
      <c r="B400" s="41"/>
      <c r="C400" s="61"/>
      <c r="D400" s="41"/>
      <c r="E400" s="41"/>
      <c r="F400" s="41"/>
      <c r="G400" s="41"/>
      <c r="H400" s="43"/>
      <c r="I400" s="41"/>
      <c r="J400" s="41"/>
      <c r="K400" s="41"/>
      <c r="L400" s="41"/>
      <c r="M400" s="47" t="s">
        <v>651</v>
      </c>
      <c r="N400" s="47" t="s">
        <v>168</v>
      </c>
      <c r="O400" s="47" t="s">
        <v>650</v>
      </c>
      <c r="P400" s="47" t="s">
        <v>39</v>
      </c>
      <c r="Q400" s="1" t="s">
        <v>649</v>
      </c>
      <c r="R400" s="1" t="s">
        <v>648</v>
      </c>
      <c r="S400" s="41"/>
      <c r="T400" s="51"/>
      <c r="U400" s="41"/>
      <c r="V400" s="41"/>
    </row>
    <row r="401" spans="1:22" ht="12.75" customHeight="1" thickBot="1" x14ac:dyDescent="0.3">
      <c r="A401" s="41"/>
      <c r="B401" s="41"/>
      <c r="C401" s="61"/>
      <c r="D401" s="41"/>
      <c r="E401" s="41"/>
      <c r="F401" s="41"/>
      <c r="G401" s="41"/>
      <c r="H401" s="43"/>
      <c r="I401" s="41"/>
      <c r="J401" s="41"/>
      <c r="K401" s="41"/>
      <c r="L401" s="41"/>
      <c r="M401" s="41"/>
      <c r="N401" s="41"/>
      <c r="O401" s="41"/>
      <c r="P401" s="41"/>
      <c r="Q401" s="1" t="s">
        <v>647</v>
      </c>
      <c r="R401" s="1" t="s">
        <v>646</v>
      </c>
      <c r="S401" s="41"/>
      <c r="T401" s="51"/>
      <c r="U401" s="41"/>
      <c r="V401" s="41"/>
    </row>
    <row r="402" spans="1:22" ht="12.75" customHeight="1" thickBot="1" x14ac:dyDescent="0.3">
      <c r="A402" s="42"/>
      <c r="B402" s="42"/>
      <c r="C402" s="62"/>
      <c r="D402" s="42"/>
      <c r="E402" s="42"/>
      <c r="F402" s="42"/>
      <c r="G402" s="42"/>
      <c r="H402" s="44"/>
      <c r="I402" s="42"/>
      <c r="J402" s="42"/>
      <c r="K402" s="42"/>
      <c r="L402" s="42"/>
      <c r="M402" s="42"/>
      <c r="N402" s="42"/>
      <c r="O402" s="42"/>
      <c r="P402" s="42"/>
      <c r="Q402" s="1" t="s">
        <v>645</v>
      </c>
      <c r="R402" s="1" t="s">
        <v>644</v>
      </c>
      <c r="S402" s="42"/>
      <c r="T402" s="52"/>
      <c r="U402" s="42"/>
      <c r="V402" s="42"/>
    </row>
    <row r="403" spans="1:22" ht="12.75" customHeight="1" thickBot="1" x14ac:dyDescent="0.3">
      <c r="A403" s="47" t="s">
        <v>208</v>
      </c>
      <c r="B403" s="47">
        <v>746</v>
      </c>
      <c r="C403" s="63" t="s">
        <v>265</v>
      </c>
      <c r="D403" s="47" t="s">
        <v>251</v>
      </c>
      <c r="E403" s="47" t="s">
        <v>608</v>
      </c>
      <c r="F403" s="47" t="s">
        <v>95</v>
      </c>
      <c r="G403" s="47"/>
      <c r="H403" s="48" t="s">
        <v>643</v>
      </c>
      <c r="I403" s="47" t="s">
        <v>262</v>
      </c>
      <c r="J403" s="47" t="s">
        <v>261</v>
      </c>
      <c r="K403" s="47"/>
      <c r="L403" s="47">
        <v>0</v>
      </c>
      <c r="M403" s="47" t="s">
        <v>642</v>
      </c>
      <c r="N403" s="47" t="s">
        <v>564</v>
      </c>
      <c r="O403" s="47" t="s">
        <v>259</v>
      </c>
      <c r="P403" s="47" t="s">
        <v>24</v>
      </c>
      <c r="Q403" s="1" t="s">
        <v>641</v>
      </c>
      <c r="R403" s="1" t="s">
        <v>562</v>
      </c>
      <c r="S403" s="47" t="s">
        <v>259</v>
      </c>
      <c r="T403" s="49">
        <v>0</v>
      </c>
      <c r="U403" s="47">
        <v>-82</v>
      </c>
      <c r="V403" s="47"/>
    </row>
    <row r="404" spans="1:22" ht="12.75" customHeight="1" thickBot="1" x14ac:dyDescent="0.3">
      <c r="A404" s="41"/>
      <c r="B404" s="41"/>
      <c r="C404" s="61"/>
      <c r="D404" s="41"/>
      <c r="E404" s="41"/>
      <c r="F404" s="41"/>
      <c r="G404" s="41"/>
      <c r="H404" s="43"/>
      <c r="I404" s="41"/>
      <c r="J404" s="41"/>
      <c r="K404" s="41"/>
      <c r="L404" s="41"/>
      <c r="M404" s="41"/>
      <c r="N404" s="41"/>
      <c r="O404" s="41"/>
      <c r="P404" s="41"/>
      <c r="Q404" s="1" t="s">
        <v>640</v>
      </c>
      <c r="R404" s="1" t="s">
        <v>146</v>
      </c>
      <c r="S404" s="41"/>
      <c r="T404" s="45"/>
      <c r="U404" s="41"/>
      <c r="V404" s="41"/>
    </row>
    <row r="405" spans="1:22" ht="12.75" customHeight="1" thickBot="1" x14ac:dyDescent="0.3">
      <c r="A405" s="41"/>
      <c r="B405" s="41"/>
      <c r="C405" s="61"/>
      <c r="D405" s="41"/>
      <c r="E405" s="41"/>
      <c r="F405" s="41"/>
      <c r="G405" s="41"/>
      <c r="H405" s="43"/>
      <c r="I405" s="41"/>
      <c r="J405" s="41"/>
      <c r="K405" s="41"/>
      <c r="L405" s="41"/>
      <c r="M405" s="41"/>
      <c r="N405" s="41"/>
      <c r="O405" s="41"/>
      <c r="P405" s="41"/>
      <c r="Q405" s="1" t="s">
        <v>558</v>
      </c>
      <c r="R405" s="1" t="s">
        <v>557</v>
      </c>
      <c r="S405" s="41"/>
      <c r="T405" s="45"/>
      <c r="U405" s="41"/>
      <c r="V405" s="41"/>
    </row>
    <row r="406" spans="1:22" ht="12.75" customHeight="1" thickBot="1" x14ac:dyDescent="0.3">
      <c r="A406" s="41"/>
      <c r="B406" s="41"/>
      <c r="C406" s="61"/>
      <c r="D406" s="41"/>
      <c r="E406" s="41"/>
      <c r="F406" s="41"/>
      <c r="G406" s="41"/>
      <c r="H406" s="43"/>
      <c r="I406" s="41"/>
      <c r="J406" s="41"/>
      <c r="K406" s="41"/>
      <c r="L406" s="41"/>
      <c r="M406" s="41"/>
      <c r="N406" s="41"/>
      <c r="O406" s="41"/>
      <c r="P406" s="41"/>
      <c r="Q406" s="1" t="s">
        <v>556</v>
      </c>
      <c r="R406" s="1" t="s">
        <v>555</v>
      </c>
      <c r="S406" s="41"/>
      <c r="T406" s="45"/>
      <c r="U406" s="41"/>
      <c r="V406" s="41"/>
    </row>
    <row r="407" spans="1:22" ht="12.75" customHeight="1" thickBot="1" x14ac:dyDescent="0.3">
      <c r="A407" s="41"/>
      <c r="B407" s="41"/>
      <c r="C407" s="61"/>
      <c r="D407" s="41"/>
      <c r="E407" s="41"/>
      <c r="F407" s="41"/>
      <c r="G407" s="41"/>
      <c r="H407" s="43"/>
      <c r="I407" s="41"/>
      <c r="J407" s="41"/>
      <c r="K407" s="41"/>
      <c r="L407" s="41"/>
      <c r="M407" s="41"/>
      <c r="N407" s="41"/>
      <c r="O407" s="41"/>
      <c r="P407" s="41"/>
      <c r="Q407" s="1" t="s">
        <v>639</v>
      </c>
      <c r="R407" s="1" t="s">
        <v>249</v>
      </c>
      <c r="S407" s="41"/>
      <c r="T407" s="45"/>
      <c r="U407" s="41"/>
      <c r="V407" s="41"/>
    </row>
    <row r="408" spans="1:22" ht="12.75" customHeight="1" thickBot="1" x14ac:dyDescent="0.3">
      <c r="A408" s="41"/>
      <c r="B408" s="41"/>
      <c r="C408" s="61"/>
      <c r="D408" s="41"/>
      <c r="E408" s="41"/>
      <c r="F408" s="41"/>
      <c r="G408" s="41"/>
      <c r="H408" s="43"/>
      <c r="I408" s="41"/>
      <c r="J408" s="41"/>
      <c r="K408" s="41"/>
      <c r="L408" s="41"/>
      <c r="M408" s="41"/>
      <c r="N408" s="41"/>
      <c r="O408" s="41"/>
      <c r="P408" s="41"/>
      <c r="Q408" s="1" t="s">
        <v>638</v>
      </c>
      <c r="R408" s="1" t="s">
        <v>578</v>
      </c>
      <c r="S408" s="41"/>
      <c r="T408" s="45"/>
      <c r="U408" s="41"/>
      <c r="V408" s="41"/>
    </row>
    <row r="409" spans="1:22" ht="12.75" customHeight="1" thickBot="1" x14ac:dyDescent="0.3">
      <c r="A409" s="41"/>
      <c r="B409" s="41"/>
      <c r="C409" s="61"/>
      <c r="D409" s="41"/>
      <c r="E409" s="41"/>
      <c r="F409" s="41"/>
      <c r="G409" s="41"/>
      <c r="H409" s="43"/>
      <c r="I409" s="41"/>
      <c r="J409" s="41"/>
      <c r="K409" s="41"/>
      <c r="L409" s="41"/>
      <c r="M409" s="41"/>
      <c r="N409" s="41"/>
      <c r="O409" s="41"/>
      <c r="P409" s="41"/>
      <c r="Q409" s="1" t="s">
        <v>637</v>
      </c>
      <c r="R409" s="1" t="s">
        <v>247</v>
      </c>
      <c r="S409" s="41"/>
      <c r="T409" s="45"/>
      <c r="U409" s="41"/>
      <c r="V409" s="41"/>
    </row>
    <row r="410" spans="1:22" ht="12.75" customHeight="1" thickBot="1" x14ac:dyDescent="0.3">
      <c r="A410" s="41"/>
      <c r="B410" s="41"/>
      <c r="C410" s="61"/>
      <c r="D410" s="41"/>
      <c r="E410" s="41"/>
      <c r="F410" s="41"/>
      <c r="G410" s="41"/>
      <c r="H410" s="43"/>
      <c r="I410" s="41"/>
      <c r="J410" s="41"/>
      <c r="K410" s="41"/>
      <c r="L410" s="41"/>
      <c r="M410" s="42"/>
      <c r="N410" s="42"/>
      <c r="O410" s="42"/>
      <c r="P410" s="42"/>
      <c r="Q410" s="1" t="s">
        <v>636</v>
      </c>
      <c r="R410" s="1" t="s">
        <v>5</v>
      </c>
      <c r="S410" s="41"/>
      <c r="T410" s="45"/>
      <c r="U410" s="41"/>
      <c r="V410" s="41"/>
    </row>
    <row r="411" spans="1:22" ht="12.75" customHeight="1" thickBot="1" x14ac:dyDescent="0.3">
      <c r="A411" s="41"/>
      <c r="B411" s="41"/>
      <c r="C411" s="61"/>
      <c r="D411" s="41"/>
      <c r="E411" s="41"/>
      <c r="F411" s="41"/>
      <c r="G411" s="41"/>
      <c r="H411" s="43"/>
      <c r="I411" s="41"/>
      <c r="J411" s="41"/>
      <c r="K411" s="41"/>
      <c r="L411" s="41"/>
      <c r="M411" s="47" t="s">
        <v>635</v>
      </c>
      <c r="N411" s="47" t="s">
        <v>564</v>
      </c>
      <c r="O411" s="47" t="s">
        <v>259</v>
      </c>
      <c r="P411" s="47" t="s">
        <v>24</v>
      </c>
      <c r="Q411" s="1" t="s">
        <v>634</v>
      </c>
      <c r="R411" s="1" t="s">
        <v>562</v>
      </c>
      <c r="S411" s="41"/>
      <c r="T411" s="45"/>
      <c r="U411" s="41"/>
      <c r="V411" s="41"/>
    </row>
    <row r="412" spans="1:22" ht="12.75" customHeight="1" thickBot="1" x14ac:dyDescent="0.3">
      <c r="A412" s="41"/>
      <c r="B412" s="41"/>
      <c r="C412" s="61"/>
      <c r="D412" s="41"/>
      <c r="E412" s="41"/>
      <c r="F412" s="41"/>
      <c r="G412" s="41"/>
      <c r="H412" s="43"/>
      <c r="I412" s="41"/>
      <c r="J412" s="41"/>
      <c r="K412" s="41"/>
      <c r="L412" s="41"/>
      <c r="M412" s="41"/>
      <c r="N412" s="41"/>
      <c r="O412" s="41"/>
      <c r="P412" s="41"/>
      <c r="Q412" s="1" t="s">
        <v>633</v>
      </c>
      <c r="R412" s="1" t="s">
        <v>146</v>
      </c>
      <c r="S412" s="41"/>
      <c r="T412" s="45"/>
      <c r="U412" s="41"/>
      <c r="V412" s="41"/>
    </row>
    <row r="413" spans="1:22" ht="12.75" customHeight="1" thickBot="1" x14ac:dyDescent="0.3">
      <c r="A413" s="41"/>
      <c r="B413" s="41"/>
      <c r="C413" s="61"/>
      <c r="D413" s="41"/>
      <c r="E413" s="41"/>
      <c r="F413" s="41"/>
      <c r="G413" s="41"/>
      <c r="H413" s="43"/>
      <c r="I413" s="41"/>
      <c r="J413" s="41"/>
      <c r="K413" s="41"/>
      <c r="L413" s="41"/>
      <c r="M413" s="41"/>
      <c r="N413" s="41"/>
      <c r="O413" s="41"/>
      <c r="P413" s="41"/>
      <c r="Q413" s="1" t="s">
        <v>632</v>
      </c>
      <c r="R413" s="1" t="s">
        <v>580</v>
      </c>
      <c r="S413" s="41"/>
      <c r="T413" s="45"/>
      <c r="U413" s="41"/>
      <c r="V413" s="41"/>
    </row>
    <row r="414" spans="1:22" ht="12.75" customHeight="1" thickBot="1" x14ac:dyDescent="0.3">
      <c r="A414" s="41"/>
      <c r="B414" s="41"/>
      <c r="C414" s="61"/>
      <c r="D414" s="41"/>
      <c r="E414" s="41"/>
      <c r="F414" s="41"/>
      <c r="G414" s="41"/>
      <c r="H414" s="43"/>
      <c r="I414" s="41"/>
      <c r="J414" s="41"/>
      <c r="K414" s="41"/>
      <c r="L414" s="41"/>
      <c r="M414" s="41"/>
      <c r="N414" s="41"/>
      <c r="O414" s="41"/>
      <c r="P414" s="41"/>
      <c r="Q414" s="1" t="s">
        <v>631</v>
      </c>
      <c r="R414" s="1" t="s">
        <v>249</v>
      </c>
      <c r="S414" s="41"/>
      <c r="T414" s="45"/>
      <c r="U414" s="41"/>
      <c r="V414" s="41"/>
    </row>
    <row r="415" spans="1:22" ht="12.75" customHeight="1" thickBot="1" x14ac:dyDescent="0.3">
      <c r="A415" s="42"/>
      <c r="B415" s="42"/>
      <c r="C415" s="62"/>
      <c r="D415" s="42"/>
      <c r="E415" s="42"/>
      <c r="F415" s="42"/>
      <c r="G415" s="42"/>
      <c r="H415" s="44"/>
      <c r="I415" s="42"/>
      <c r="J415" s="42"/>
      <c r="K415" s="42"/>
      <c r="L415" s="42"/>
      <c r="M415" s="42"/>
      <c r="N415" s="42"/>
      <c r="O415" s="42"/>
      <c r="P415" s="42"/>
      <c r="Q415" s="1" t="s">
        <v>630</v>
      </c>
      <c r="R415" s="1" t="s">
        <v>5</v>
      </c>
      <c r="S415" s="42"/>
      <c r="T415" s="46"/>
      <c r="U415" s="42"/>
      <c r="V415" s="42"/>
    </row>
    <row r="416" spans="1:22" ht="12.75" customHeight="1" thickBot="1" x14ac:dyDescent="0.3">
      <c r="A416" s="47" t="s">
        <v>208</v>
      </c>
      <c r="B416" s="47">
        <v>747</v>
      </c>
      <c r="C416" s="63" t="s">
        <v>265</v>
      </c>
      <c r="D416" s="47" t="s">
        <v>251</v>
      </c>
      <c r="E416" s="47" t="s">
        <v>608</v>
      </c>
      <c r="F416" s="47" t="s">
        <v>95</v>
      </c>
      <c r="G416" s="47"/>
      <c r="H416" s="48" t="s">
        <v>629</v>
      </c>
      <c r="I416" s="47" t="s">
        <v>262</v>
      </c>
      <c r="J416" s="47" t="s">
        <v>261</v>
      </c>
      <c r="K416" s="47"/>
      <c r="L416" s="47">
        <v>0</v>
      </c>
      <c r="M416" s="47" t="s">
        <v>628</v>
      </c>
      <c r="N416" s="47" t="s">
        <v>251</v>
      </c>
      <c r="O416" s="47" t="s">
        <v>568</v>
      </c>
      <c r="P416" s="47" t="s">
        <v>39</v>
      </c>
      <c r="Q416" s="1" t="s">
        <v>627</v>
      </c>
      <c r="R416" s="1" t="s">
        <v>562</v>
      </c>
      <c r="S416" s="47" t="s">
        <v>259</v>
      </c>
      <c r="T416" s="50">
        <v>0.66666666666666696</v>
      </c>
      <c r="U416" s="47">
        <v>-82</v>
      </c>
      <c r="V416" s="47"/>
    </row>
    <row r="417" spans="1:22" ht="12.75" customHeight="1" thickBot="1" x14ac:dyDescent="0.3">
      <c r="A417" s="41"/>
      <c r="B417" s="41"/>
      <c r="C417" s="61"/>
      <c r="D417" s="41"/>
      <c r="E417" s="41"/>
      <c r="F417" s="41"/>
      <c r="G417" s="41"/>
      <c r="H417" s="43"/>
      <c r="I417" s="41"/>
      <c r="J417" s="41"/>
      <c r="K417" s="41"/>
      <c r="L417" s="41"/>
      <c r="M417" s="42"/>
      <c r="N417" s="42"/>
      <c r="O417" s="42"/>
      <c r="P417" s="42"/>
      <c r="Q417" s="1" t="s">
        <v>624</v>
      </c>
      <c r="R417" s="1" t="s">
        <v>620</v>
      </c>
      <c r="S417" s="41"/>
      <c r="T417" s="51"/>
      <c r="U417" s="41"/>
      <c r="V417" s="41"/>
    </row>
    <row r="418" spans="1:22" ht="12.75" customHeight="1" thickBot="1" x14ac:dyDescent="0.3">
      <c r="A418" s="41"/>
      <c r="B418" s="41"/>
      <c r="C418" s="61"/>
      <c r="D418" s="41"/>
      <c r="E418" s="41"/>
      <c r="F418" s="41"/>
      <c r="G418" s="41"/>
      <c r="H418" s="43"/>
      <c r="I418" s="41"/>
      <c r="J418" s="41"/>
      <c r="K418" s="41"/>
      <c r="L418" s="41"/>
      <c r="M418" s="47" t="s">
        <v>626</v>
      </c>
      <c r="N418" s="47" t="s">
        <v>251</v>
      </c>
      <c r="O418" s="47" t="s">
        <v>568</v>
      </c>
      <c r="P418" s="47" t="s">
        <v>39</v>
      </c>
      <c r="Q418" s="1" t="s">
        <v>625</v>
      </c>
      <c r="R418" s="1" t="s">
        <v>562</v>
      </c>
      <c r="S418" s="41"/>
      <c r="T418" s="51"/>
      <c r="U418" s="41"/>
      <c r="V418" s="41"/>
    </row>
    <row r="419" spans="1:22" ht="12.75" customHeight="1" thickBot="1" x14ac:dyDescent="0.3">
      <c r="A419" s="41"/>
      <c r="B419" s="41"/>
      <c r="C419" s="61"/>
      <c r="D419" s="41"/>
      <c r="E419" s="41"/>
      <c r="F419" s="41"/>
      <c r="G419" s="41"/>
      <c r="H419" s="43"/>
      <c r="I419" s="41"/>
      <c r="J419" s="41"/>
      <c r="K419" s="41"/>
      <c r="L419" s="41"/>
      <c r="M419" s="42"/>
      <c r="N419" s="42"/>
      <c r="O419" s="42"/>
      <c r="P419" s="42"/>
      <c r="Q419" s="1" t="s">
        <v>624</v>
      </c>
      <c r="R419" s="1" t="s">
        <v>620</v>
      </c>
      <c r="S419" s="41"/>
      <c r="T419" s="51"/>
      <c r="U419" s="41"/>
      <c r="V419" s="41"/>
    </row>
    <row r="420" spans="1:22" ht="12.75" customHeight="1" thickBot="1" x14ac:dyDescent="0.3">
      <c r="A420" s="41"/>
      <c r="B420" s="41"/>
      <c r="C420" s="61"/>
      <c r="D420" s="41"/>
      <c r="E420" s="41"/>
      <c r="F420" s="41"/>
      <c r="G420" s="41"/>
      <c r="H420" s="43"/>
      <c r="I420" s="41"/>
      <c r="J420" s="41"/>
      <c r="K420" s="41"/>
      <c r="L420" s="41"/>
      <c r="M420" s="47" t="s">
        <v>623</v>
      </c>
      <c r="N420" s="47" t="s">
        <v>251</v>
      </c>
      <c r="O420" s="47" t="s">
        <v>259</v>
      </c>
      <c r="P420" s="47" t="s">
        <v>24</v>
      </c>
      <c r="Q420" s="1" t="s">
        <v>622</v>
      </c>
      <c r="R420" s="1" t="s">
        <v>562</v>
      </c>
      <c r="S420" s="41"/>
      <c r="T420" s="51"/>
      <c r="U420" s="41"/>
      <c r="V420" s="41"/>
    </row>
    <row r="421" spans="1:22" ht="12.75" customHeight="1" thickBot="1" x14ac:dyDescent="0.3">
      <c r="A421" s="41"/>
      <c r="B421" s="41"/>
      <c r="C421" s="61"/>
      <c r="D421" s="41"/>
      <c r="E421" s="41"/>
      <c r="F421" s="41"/>
      <c r="G421" s="41"/>
      <c r="H421" s="43"/>
      <c r="I421" s="41"/>
      <c r="J421" s="41"/>
      <c r="K421" s="41"/>
      <c r="L421" s="41"/>
      <c r="M421" s="41"/>
      <c r="N421" s="41"/>
      <c r="O421" s="41"/>
      <c r="P421" s="41"/>
      <c r="Q421" s="1" t="s">
        <v>621</v>
      </c>
      <c r="R421" s="1" t="s">
        <v>620</v>
      </c>
      <c r="S421" s="41"/>
      <c r="T421" s="51"/>
      <c r="U421" s="41"/>
      <c r="V421" s="41"/>
    </row>
    <row r="422" spans="1:22" ht="12.75" customHeight="1" thickBot="1" x14ac:dyDescent="0.3">
      <c r="A422" s="41"/>
      <c r="B422" s="41"/>
      <c r="C422" s="61"/>
      <c r="D422" s="41"/>
      <c r="E422" s="41"/>
      <c r="F422" s="41"/>
      <c r="G422" s="41"/>
      <c r="H422" s="43"/>
      <c r="I422" s="41"/>
      <c r="J422" s="41"/>
      <c r="K422" s="41"/>
      <c r="L422" s="41"/>
      <c r="M422" s="41"/>
      <c r="N422" s="41"/>
      <c r="O422" s="41"/>
      <c r="P422" s="41"/>
      <c r="Q422" s="1" t="s">
        <v>619</v>
      </c>
      <c r="R422" s="1" t="s">
        <v>146</v>
      </c>
      <c r="S422" s="41"/>
      <c r="T422" s="51"/>
      <c r="U422" s="41"/>
      <c r="V422" s="41"/>
    </row>
    <row r="423" spans="1:22" ht="12.75" customHeight="1" thickBot="1" x14ac:dyDescent="0.3">
      <c r="A423" s="41"/>
      <c r="B423" s="41"/>
      <c r="C423" s="61"/>
      <c r="D423" s="41"/>
      <c r="E423" s="41"/>
      <c r="F423" s="41"/>
      <c r="G423" s="41"/>
      <c r="H423" s="43"/>
      <c r="I423" s="41"/>
      <c r="J423" s="41"/>
      <c r="K423" s="41"/>
      <c r="L423" s="41"/>
      <c r="M423" s="41"/>
      <c r="N423" s="41"/>
      <c r="O423" s="41"/>
      <c r="P423" s="41"/>
      <c r="Q423" s="1" t="s">
        <v>618</v>
      </c>
      <c r="R423" s="1" t="s">
        <v>146</v>
      </c>
      <c r="S423" s="41"/>
      <c r="T423" s="51"/>
      <c r="U423" s="41"/>
      <c r="V423" s="41"/>
    </row>
    <row r="424" spans="1:22" ht="12.75" customHeight="1" thickBot="1" x14ac:dyDescent="0.3">
      <c r="A424" s="41"/>
      <c r="B424" s="41"/>
      <c r="C424" s="61"/>
      <c r="D424" s="41"/>
      <c r="E424" s="41"/>
      <c r="F424" s="41"/>
      <c r="G424" s="41"/>
      <c r="H424" s="43"/>
      <c r="I424" s="41"/>
      <c r="J424" s="41"/>
      <c r="K424" s="41"/>
      <c r="L424" s="41"/>
      <c r="M424" s="41"/>
      <c r="N424" s="41"/>
      <c r="O424" s="41"/>
      <c r="P424" s="41"/>
      <c r="Q424" s="1" t="s">
        <v>617</v>
      </c>
      <c r="R424" s="1" t="s">
        <v>616</v>
      </c>
      <c r="S424" s="41"/>
      <c r="T424" s="51"/>
      <c r="U424" s="41"/>
      <c r="V424" s="41"/>
    </row>
    <row r="425" spans="1:22" ht="12.75" customHeight="1" thickBot="1" x14ac:dyDescent="0.3">
      <c r="A425" s="41"/>
      <c r="B425" s="41"/>
      <c r="C425" s="61"/>
      <c r="D425" s="41"/>
      <c r="E425" s="41"/>
      <c r="F425" s="41"/>
      <c r="G425" s="41"/>
      <c r="H425" s="43"/>
      <c r="I425" s="41"/>
      <c r="J425" s="41"/>
      <c r="K425" s="41"/>
      <c r="L425" s="41"/>
      <c r="M425" s="41"/>
      <c r="N425" s="41"/>
      <c r="O425" s="41"/>
      <c r="P425" s="41"/>
      <c r="Q425" s="1" t="s">
        <v>615</v>
      </c>
      <c r="R425" s="1" t="s">
        <v>614</v>
      </c>
      <c r="S425" s="41"/>
      <c r="T425" s="51"/>
      <c r="U425" s="41"/>
      <c r="V425" s="41"/>
    </row>
    <row r="426" spans="1:22" ht="12.75" customHeight="1" thickBot="1" x14ac:dyDescent="0.3">
      <c r="A426" s="41"/>
      <c r="B426" s="41"/>
      <c r="C426" s="61"/>
      <c r="D426" s="41"/>
      <c r="E426" s="41"/>
      <c r="F426" s="41"/>
      <c r="G426" s="41"/>
      <c r="H426" s="43"/>
      <c r="I426" s="41"/>
      <c r="J426" s="41"/>
      <c r="K426" s="41"/>
      <c r="L426" s="41"/>
      <c r="M426" s="41"/>
      <c r="N426" s="41"/>
      <c r="O426" s="41"/>
      <c r="P426" s="41"/>
      <c r="Q426" s="1" t="s">
        <v>613</v>
      </c>
      <c r="R426" s="1" t="s">
        <v>580</v>
      </c>
      <c r="S426" s="41"/>
      <c r="T426" s="51"/>
      <c r="U426" s="41"/>
      <c r="V426" s="41"/>
    </row>
    <row r="427" spans="1:22" ht="12.75" customHeight="1" thickBot="1" x14ac:dyDescent="0.3">
      <c r="A427" s="41"/>
      <c r="B427" s="41"/>
      <c r="C427" s="61"/>
      <c r="D427" s="41"/>
      <c r="E427" s="41"/>
      <c r="F427" s="41"/>
      <c r="G427" s="41"/>
      <c r="H427" s="43"/>
      <c r="I427" s="41"/>
      <c r="J427" s="41"/>
      <c r="K427" s="41"/>
      <c r="L427" s="41"/>
      <c r="M427" s="41"/>
      <c r="N427" s="41"/>
      <c r="O427" s="41"/>
      <c r="P427" s="41"/>
      <c r="Q427" s="1" t="s">
        <v>558</v>
      </c>
      <c r="R427" s="1" t="s">
        <v>557</v>
      </c>
      <c r="S427" s="41"/>
      <c r="T427" s="51"/>
      <c r="U427" s="41"/>
      <c r="V427" s="41"/>
    </row>
    <row r="428" spans="1:22" ht="12.75" customHeight="1" thickBot="1" x14ac:dyDescent="0.3">
      <c r="A428" s="41"/>
      <c r="B428" s="41"/>
      <c r="C428" s="61"/>
      <c r="D428" s="41"/>
      <c r="E428" s="41"/>
      <c r="F428" s="41"/>
      <c r="G428" s="41"/>
      <c r="H428" s="43"/>
      <c r="I428" s="41"/>
      <c r="J428" s="41"/>
      <c r="K428" s="41"/>
      <c r="L428" s="41"/>
      <c r="M428" s="41"/>
      <c r="N428" s="41"/>
      <c r="O428" s="41"/>
      <c r="P428" s="41"/>
      <c r="Q428" s="1" t="s">
        <v>556</v>
      </c>
      <c r="R428" s="1" t="s">
        <v>555</v>
      </c>
      <c r="S428" s="41"/>
      <c r="T428" s="51"/>
      <c r="U428" s="41"/>
      <c r="V428" s="41"/>
    </row>
    <row r="429" spans="1:22" ht="12.75" customHeight="1" thickBot="1" x14ac:dyDescent="0.3">
      <c r="A429" s="41"/>
      <c r="B429" s="41"/>
      <c r="C429" s="61"/>
      <c r="D429" s="41"/>
      <c r="E429" s="41"/>
      <c r="F429" s="41"/>
      <c r="G429" s="41"/>
      <c r="H429" s="43"/>
      <c r="I429" s="41"/>
      <c r="J429" s="41"/>
      <c r="K429" s="41"/>
      <c r="L429" s="41"/>
      <c r="M429" s="41"/>
      <c r="N429" s="41"/>
      <c r="O429" s="41"/>
      <c r="P429" s="41"/>
      <c r="Q429" s="1" t="s">
        <v>612</v>
      </c>
      <c r="R429" s="1" t="s">
        <v>249</v>
      </c>
      <c r="S429" s="41"/>
      <c r="T429" s="51"/>
      <c r="U429" s="41"/>
      <c r="V429" s="41"/>
    </row>
    <row r="430" spans="1:22" ht="12.75" customHeight="1" thickBot="1" x14ac:dyDescent="0.3">
      <c r="A430" s="41"/>
      <c r="B430" s="41"/>
      <c r="C430" s="61"/>
      <c r="D430" s="41"/>
      <c r="E430" s="41"/>
      <c r="F430" s="41"/>
      <c r="G430" s="41"/>
      <c r="H430" s="43"/>
      <c r="I430" s="41"/>
      <c r="J430" s="41"/>
      <c r="K430" s="41"/>
      <c r="L430" s="41"/>
      <c r="M430" s="41"/>
      <c r="N430" s="41"/>
      <c r="O430" s="41"/>
      <c r="P430" s="41"/>
      <c r="Q430" s="1" t="s">
        <v>611</v>
      </c>
      <c r="R430" s="1" t="s">
        <v>578</v>
      </c>
      <c r="S430" s="41"/>
      <c r="T430" s="51"/>
      <c r="U430" s="41"/>
      <c r="V430" s="41"/>
    </row>
    <row r="431" spans="1:22" ht="12.75" customHeight="1" thickBot="1" x14ac:dyDescent="0.3">
      <c r="A431" s="41"/>
      <c r="B431" s="41"/>
      <c r="C431" s="61"/>
      <c r="D431" s="41"/>
      <c r="E431" s="41"/>
      <c r="F431" s="41"/>
      <c r="G431" s="41"/>
      <c r="H431" s="43"/>
      <c r="I431" s="41"/>
      <c r="J431" s="41"/>
      <c r="K431" s="41"/>
      <c r="L431" s="41"/>
      <c r="M431" s="41"/>
      <c r="N431" s="41"/>
      <c r="O431" s="41"/>
      <c r="P431" s="41"/>
      <c r="Q431" s="1" t="s">
        <v>610</v>
      </c>
      <c r="R431" s="1" t="s">
        <v>5</v>
      </c>
      <c r="S431" s="41"/>
      <c r="T431" s="51"/>
      <c r="U431" s="41"/>
      <c r="V431" s="41"/>
    </row>
    <row r="432" spans="1:22" ht="12.75" customHeight="1" thickBot="1" x14ac:dyDescent="0.3">
      <c r="A432" s="42"/>
      <c r="B432" s="42"/>
      <c r="C432" s="62"/>
      <c r="D432" s="42"/>
      <c r="E432" s="42"/>
      <c r="F432" s="42"/>
      <c r="G432" s="42"/>
      <c r="H432" s="44"/>
      <c r="I432" s="42"/>
      <c r="J432" s="42"/>
      <c r="K432" s="42"/>
      <c r="L432" s="42"/>
      <c r="M432" s="42"/>
      <c r="N432" s="42"/>
      <c r="O432" s="42"/>
      <c r="P432" s="42"/>
      <c r="Q432" s="1" t="s">
        <v>609</v>
      </c>
      <c r="R432" s="1" t="s">
        <v>22</v>
      </c>
      <c r="S432" s="42"/>
      <c r="T432" s="52"/>
      <c r="U432" s="42"/>
      <c r="V432" s="42"/>
    </row>
    <row r="433" spans="1:22" ht="12.75" customHeight="1" thickBot="1" x14ac:dyDescent="0.3">
      <c r="A433" s="47" t="s">
        <v>208</v>
      </c>
      <c r="B433" s="47">
        <v>748</v>
      </c>
      <c r="C433" s="63" t="s">
        <v>265</v>
      </c>
      <c r="D433" s="47" t="s">
        <v>251</v>
      </c>
      <c r="E433" s="47" t="s">
        <v>608</v>
      </c>
      <c r="F433" s="47" t="s">
        <v>95</v>
      </c>
      <c r="G433" s="47"/>
      <c r="H433" s="48" t="s">
        <v>607</v>
      </c>
      <c r="I433" s="47" t="s">
        <v>262</v>
      </c>
      <c r="J433" s="47" t="s">
        <v>261</v>
      </c>
      <c r="K433" s="47"/>
      <c r="L433" s="47">
        <v>0</v>
      </c>
      <c r="M433" s="47" t="s">
        <v>606</v>
      </c>
      <c r="N433" s="47" t="s">
        <v>251</v>
      </c>
      <c r="O433" s="47" t="s">
        <v>259</v>
      </c>
      <c r="P433" s="47" t="s">
        <v>24</v>
      </c>
      <c r="Q433" s="1" t="s">
        <v>605</v>
      </c>
      <c r="R433" s="1" t="s">
        <v>562</v>
      </c>
      <c r="S433" s="47" t="s">
        <v>259</v>
      </c>
      <c r="T433" s="49">
        <v>0</v>
      </c>
      <c r="U433" s="47">
        <v>-82</v>
      </c>
      <c r="V433" s="47"/>
    </row>
    <row r="434" spans="1:22" ht="12.75" customHeight="1" thickBot="1" x14ac:dyDescent="0.3">
      <c r="A434" s="41"/>
      <c r="B434" s="41"/>
      <c r="C434" s="61"/>
      <c r="D434" s="41"/>
      <c r="E434" s="41"/>
      <c r="F434" s="41"/>
      <c r="G434" s="41"/>
      <c r="H434" s="43"/>
      <c r="I434" s="41"/>
      <c r="J434" s="41"/>
      <c r="K434" s="41"/>
      <c r="L434" s="41"/>
      <c r="M434" s="41"/>
      <c r="N434" s="41"/>
      <c r="O434" s="41"/>
      <c r="P434" s="41"/>
      <c r="Q434" s="1" t="s">
        <v>604</v>
      </c>
      <c r="R434" s="1" t="s">
        <v>146</v>
      </c>
      <c r="S434" s="41"/>
      <c r="T434" s="45"/>
      <c r="U434" s="41"/>
      <c r="V434" s="41"/>
    </row>
    <row r="435" spans="1:22" ht="12.75" customHeight="1" thickBot="1" x14ac:dyDescent="0.3">
      <c r="A435" s="41"/>
      <c r="B435" s="41"/>
      <c r="C435" s="61"/>
      <c r="D435" s="41"/>
      <c r="E435" s="41"/>
      <c r="F435" s="41"/>
      <c r="G435" s="41"/>
      <c r="H435" s="43"/>
      <c r="I435" s="41"/>
      <c r="J435" s="41"/>
      <c r="K435" s="41"/>
      <c r="L435" s="41"/>
      <c r="M435" s="41"/>
      <c r="N435" s="41"/>
      <c r="O435" s="41"/>
      <c r="P435" s="41"/>
      <c r="Q435" s="1" t="s">
        <v>603</v>
      </c>
      <c r="R435" s="1" t="s">
        <v>580</v>
      </c>
      <c r="S435" s="41"/>
      <c r="T435" s="45"/>
      <c r="U435" s="41"/>
      <c r="V435" s="41"/>
    </row>
    <row r="436" spans="1:22" ht="12.75" customHeight="1" thickBot="1" x14ac:dyDescent="0.3">
      <c r="A436" s="41"/>
      <c r="B436" s="41"/>
      <c r="C436" s="61"/>
      <c r="D436" s="41"/>
      <c r="E436" s="41"/>
      <c r="F436" s="41"/>
      <c r="G436" s="41"/>
      <c r="H436" s="43"/>
      <c r="I436" s="41"/>
      <c r="J436" s="41"/>
      <c r="K436" s="41"/>
      <c r="L436" s="41"/>
      <c r="M436" s="41"/>
      <c r="N436" s="41"/>
      <c r="O436" s="41"/>
      <c r="P436" s="41"/>
      <c r="Q436" s="1" t="s">
        <v>558</v>
      </c>
      <c r="R436" s="1" t="s">
        <v>557</v>
      </c>
      <c r="S436" s="41"/>
      <c r="T436" s="45"/>
      <c r="U436" s="41"/>
      <c r="V436" s="41"/>
    </row>
    <row r="437" spans="1:22" ht="12.75" customHeight="1" thickBot="1" x14ac:dyDescent="0.3">
      <c r="A437" s="41"/>
      <c r="B437" s="41"/>
      <c r="C437" s="61"/>
      <c r="D437" s="41"/>
      <c r="E437" s="41"/>
      <c r="F437" s="41"/>
      <c r="G437" s="41"/>
      <c r="H437" s="43"/>
      <c r="I437" s="41"/>
      <c r="J437" s="41"/>
      <c r="K437" s="41"/>
      <c r="L437" s="41"/>
      <c r="M437" s="41"/>
      <c r="N437" s="41"/>
      <c r="O437" s="41"/>
      <c r="P437" s="41"/>
      <c r="Q437" s="1" t="s">
        <v>556</v>
      </c>
      <c r="R437" s="1" t="s">
        <v>555</v>
      </c>
      <c r="S437" s="41"/>
      <c r="T437" s="45"/>
      <c r="U437" s="41"/>
      <c r="V437" s="41"/>
    </row>
    <row r="438" spans="1:22" ht="12.75" customHeight="1" thickBot="1" x14ac:dyDescent="0.3">
      <c r="A438" s="41"/>
      <c r="B438" s="41"/>
      <c r="C438" s="61"/>
      <c r="D438" s="41"/>
      <c r="E438" s="41"/>
      <c r="F438" s="41"/>
      <c r="G438" s="41"/>
      <c r="H438" s="43"/>
      <c r="I438" s="41"/>
      <c r="J438" s="41"/>
      <c r="K438" s="41"/>
      <c r="L438" s="41"/>
      <c r="M438" s="41"/>
      <c r="N438" s="41"/>
      <c r="O438" s="41"/>
      <c r="P438" s="41"/>
      <c r="Q438" s="1" t="s">
        <v>602</v>
      </c>
      <c r="R438" s="1" t="s">
        <v>249</v>
      </c>
      <c r="S438" s="41"/>
      <c r="T438" s="45"/>
      <c r="U438" s="41"/>
      <c r="V438" s="41"/>
    </row>
    <row r="439" spans="1:22" ht="12.75" customHeight="1" thickBot="1" x14ac:dyDescent="0.3">
      <c r="A439" s="41"/>
      <c r="B439" s="41"/>
      <c r="C439" s="61"/>
      <c r="D439" s="41"/>
      <c r="E439" s="41"/>
      <c r="F439" s="41"/>
      <c r="G439" s="41"/>
      <c r="H439" s="43"/>
      <c r="I439" s="41"/>
      <c r="J439" s="41"/>
      <c r="K439" s="41"/>
      <c r="L439" s="41"/>
      <c r="M439" s="41"/>
      <c r="N439" s="41"/>
      <c r="O439" s="41"/>
      <c r="P439" s="41"/>
      <c r="Q439" s="1" t="s">
        <v>601</v>
      </c>
      <c r="R439" s="1" t="s">
        <v>578</v>
      </c>
      <c r="S439" s="41"/>
      <c r="T439" s="45"/>
      <c r="U439" s="41"/>
      <c r="V439" s="41"/>
    </row>
    <row r="440" spans="1:22" ht="12.75" customHeight="1" thickBot="1" x14ac:dyDescent="0.3">
      <c r="A440" s="41"/>
      <c r="B440" s="41"/>
      <c r="C440" s="61"/>
      <c r="D440" s="41"/>
      <c r="E440" s="41"/>
      <c r="F440" s="41"/>
      <c r="G440" s="41"/>
      <c r="H440" s="43"/>
      <c r="I440" s="41"/>
      <c r="J440" s="41"/>
      <c r="K440" s="41"/>
      <c r="L440" s="41"/>
      <c r="M440" s="41"/>
      <c r="N440" s="41"/>
      <c r="O440" s="41"/>
      <c r="P440" s="41"/>
      <c r="Q440" s="1" t="s">
        <v>600</v>
      </c>
      <c r="R440" s="1" t="s">
        <v>5</v>
      </c>
      <c r="S440" s="41"/>
      <c r="T440" s="45"/>
      <c r="U440" s="41"/>
      <c r="V440" s="41"/>
    </row>
    <row r="441" spans="1:22" ht="12.75" customHeight="1" thickBot="1" x14ac:dyDescent="0.3">
      <c r="A441" s="42"/>
      <c r="B441" s="42"/>
      <c r="C441" s="62"/>
      <c r="D441" s="42"/>
      <c r="E441" s="42"/>
      <c r="F441" s="42"/>
      <c r="G441" s="42"/>
      <c r="H441" s="44"/>
      <c r="I441" s="42"/>
      <c r="J441" s="42"/>
      <c r="K441" s="42"/>
      <c r="L441" s="42"/>
      <c r="M441" s="42"/>
      <c r="N441" s="42"/>
      <c r="O441" s="42"/>
      <c r="P441" s="42"/>
      <c r="Q441" s="1" t="s">
        <v>599</v>
      </c>
      <c r="R441" s="1" t="s">
        <v>22</v>
      </c>
      <c r="S441" s="42"/>
      <c r="T441" s="46"/>
      <c r="U441" s="42"/>
      <c r="V441" s="42"/>
    </row>
    <row r="442" spans="1:22" ht="12.75" customHeight="1" thickBot="1" x14ac:dyDescent="0.3">
      <c r="A442" s="47" t="s">
        <v>208</v>
      </c>
      <c r="B442" s="47">
        <v>753</v>
      </c>
      <c r="C442" s="63" t="s">
        <v>265</v>
      </c>
      <c r="D442" s="47" t="s">
        <v>564</v>
      </c>
      <c r="E442" s="47" t="s">
        <v>577</v>
      </c>
      <c r="F442" s="47" t="s">
        <v>95</v>
      </c>
      <c r="G442" s="47"/>
      <c r="H442" s="48" t="s">
        <v>598</v>
      </c>
      <c r="I442" s="47" t="s">
        <v>575</v>
      </c>
      <c r="J442" s="47" t="s">
        <v>261</v>
      </c>
      <c r="K442" s="47"/>
      <c r="L442" s="47">
        <v>0</v>
      </c>
      <c r="M442" s="47" t="s">
        <v>597</v>
      </c>
      <c r="N442" s="47" t="s">
        <v>564</v>
      </c>
      <c r="O442" s="47" t="s">
        <v>259</v>
      </c>
      <c r="P442" s="47" t="s">
        <v>24</v>
      </c>
      <c r="Q442" s="1" t="s">
        <v>596</v>
      </c>
      <c r="R442" s="1" t="s">
        <v>562</v>
      </c>
      <c r="S442" s="47" t="s">
        <v>259</v>
      </c>
      <c r="T442" s="49">
        <v>0</v>
      </c>
      <c r="U442" s="47">
        <v>-82</v>
      </c>
      <c r="V442" s="47"/>
    </row>
    <row r="443" spans="1:22" ht="12.75" customHeight="1" thickBot="1" x14ac:dyDescent="0.3">
      <c r="A443" s="41"/>
      <c r="B443" s="41"/>
      <c r="C443" s="61"/>
      <c r="D443" s="41"/>
      <c r="E443" s="41"/>
      <c r="F443" s="41"/>
      <c r="G443" s="41"/>
      <c r="H443" s="43"/>
      <c r="I443" s="41"/>
      <c r="J443" s="41"/>
      <c r="K443" s="41"/>
      <c r="L443" s="41"/>
      <c r="M443" s="41"/>
      <c r="N443" s="41"/>
      <c r="O443" s="41"/>
      <c r="P443" s="41"/>
      <c r="Q443" s="1" t="s">
        <v>595</v>
      </c>
      <c r="R443" s="1" t="s">
        <v>146</v>
      </c>
      <c r="S443" s="41"/>
      <c r="T443" s="45"/>
      <c r="U443" s="41"/>
      <c r="V443" s="41"/>
    </row>
    <row r="444" spans="1:22" ht="12.75" customHeight="1" thickBot="1" x14ac:dyDescent="0.3">
      <c r="A444" s="41"/>
      <c r="B444" s="41"/>
      <c r="C444" s="61"/>
      <c r="D444" s="41"/>
      <c r="E444" s="41"/>
      <c r="F444" s="41"/>
      <c r="G444" s="41"/>
      <c r="H444" s="43"/>
      <c r="I444" s="41"/>
      <c r="J444" s="41"/>
      <c r="K444" s="41"/>
      <c r="L444" s="41"/>
      <c r="M444" s="41"/>
      <c r="N444" s="41"/>
      <c r="O444" s="41"/>
      <c r="P444" s="41"/>
      <c r="Q444" s="1" t="s">
        <v>594</v>
      </c>
      <c r="R444" s="1" t="s">
        <v>580</v>
      </c>
      <c r="S444" s="41"/>
      <c r="T444" s="45"/>
      <c r="U444" s="41"/>
      <c r="V444" s="41"/>
    </row>
    <row r="445" spans="1:22" ht="12.75" customHeight="1" thickBot="1" x14ac:dyDescent="0.3">
      <c r="A445" s="41"/>
      <c r="B445" s="41"/>
      <c r="C445" s="61"/>
      <c r="D445" s="41"/>
      <c r="E445" s="41"/>
      <c r="F445" s="41"/>
      <c r="G445" s="41"/>
      <c r="H445" s="43"/>
      <c r="I445" s="41"/>
      <c r="J445" s="41"/>
      <c r="K445" s="41"/>
      <c r="L445" s="41"/>
      <c r="M445" s="41"/>
      <c r="N445" s="41"/>
      <c r="O445" s="41"/>
      <c r="P445" s="41"/>
      <c r="Q445" s="1" t="s">
        <v>558</v>
      </c>
      <c r="R445" s="1" t="s">
        <v>557</v>
      </c>
      <c r="S445" s="41"/>
      <c r="T445" s="45"/>
      <c r="U445" s="41"/>
      <c r="V445" s="41"/>
    </row>
    <row r="446" spans="1:22" ht="12.75" customHeight="1" thickBot="1" x14ac:dyDescent="0.3">
      <c r="A446" s="41"/>
      <c r="B446" s="41"/>
      <c r="C446" s="61"/>
      <c r="D446" s="41"/>
      <c r="E446" s="41"/>
      <c r="F446" s="41"/>
      <c r="G446" s="41"/>
      <c r="H446" s="43"/>
      <c r="I446" s="41"/>
      <c r="J446" s="41"/>
      <c r="K446" s="41"/>
      <c r="L446" s="41"/>
      <c r="M446" s="41"/>
      <c r="N446" s="41"/>
      <c r="O446" s="41"/>
      <c r="P446" s="41"/>
      <c r="Q446" s="1" t="s">
        <v>556</v>
      </c>
      <c r="R446" s="1" t="s">
        <v>555</v>
      </c>
      <c r="S446" s="41"/>
      <c r="T446" s="45"/>
      <c r="U446" s="41"/>
      <c r="V446" s="41"/>
    </row>
    <row r="447" spans="1:22" ht="12.75" customHeight="1" thickBot="1" x14ac:dyDescent="0.3">
      <c r="A447" s="41"/>
      <c r="B447" s="41"/>
      <c r="C447" s="61"/>
      <c r="D447" s="41"/>
      <c r="E447" s="41"/>
      <c r="F447" s="41"/>
      <c r="G447" s="41"/>
      <c r="H447" s="43"/>
      <c r="I447" s="41"/>
      <c r="J447" s="41"/>
      <c r="K447" s="41"/>
      <c r="L447" s="41"/>
      <c r="M447" s="41"/>
      <c r="N447" s="41"/>
      <c r="O447" s="41"/>
      <c r="P447" s="41"/>
      <c r="Q447" s="1" t="s">
        <v>593</v>
      </c>
      <c r="R447" s="1" t="s">
        <v>5</v>
      </c>
      <c r="S447" s="41"/>
      <c r="T447" s="45"/>
      <c r="U447" s="41"/>
      <c r="V447" s="41"/>
    </row>
    <row r="448" spans="1:22" ht="12.75" customHeight="1" thickBot="1" x14ac:dyDescent="0.3">
      <c r="A448" s="42"/>
      <c r="B448" s="42"/>
      <c r="C448" s="62"/>
      <c r="D448" s="42"/>
      <c r="E448" s="42"/>
      <c r="F448" s="42"/>
      <c r="G448" s="42"/>
      <c r="H448" s="44"/>
      <c r="I448" s="42"/>
      <c r="J448" s="42"/>
      <c r="K448" s="42"/>
      <c r="L448" s="42"/>
      <c r="M448" s="42"/>
      <c r="N448" s="42"/>
      <c r="O448" s="42"/>
      <c r="P448" s="42"/>
      <c r="Q448" s="1" t="s">
        <v>592</v>
      </c>
      <c r="R448" s="1" t="s">
        <v>22</v>
      </c>
      <c r="S448" s="42"/>
      <c r="T448" s="46"/>
      <c r="U448" s="42"/>
      <c r="V448" s="42"/>
    </row>
    <row r="449" spans="1:22" ht="12.75" customHeight="1" thickBot="1" x14ac:dyDescent="0.3">
      <c r="A449" s="47" t="s">
        <v>208</v>
      </c>
      <c r="B449" s="47">
        <v>754</v>
      </c>
      <c r="C449" s="63" t="s">
        <v>265</v>
      </c>
      <c r="D449" s="47" t="s">
        <v>251</v>
      </c>
      <c r="E449" s="47" t="s">
        <v>577</v>
      </c>
      <c r="F449" s="47" t="s">
        <v>95</v>
      </c>
      <c r="G449" s="47"/>
      <c r="H449" s="48" t="s">
        <v>591</v>
      </c>
      <c r="I449" s="47" t="s">
        <v>262</v>
      </c>
      <c r="J449" s="47" t="s">
        <v>261</v>
      </c>
      <c r="K449" s="47"/>
      <c r="L449" s="47">
        <v>0</v>
      </c>
      <c r="M449" s="47" t="s">
        <v>590</v>
      </c>
      <c r="N449" s="47" t="s">
        <v>251</v>
      </c>
      <c r="O449" s="47" t="s">
        <v>259</v>
      </c>
      <c r="P449" s="47" t="s">
        <v>24</v>
      </c>
      <c r="Q449" s="1" t="s">
        <v>589</v>
      </c>
      <c r="R449" s="1" t="s">
        <v>562</v>
      </c>
      <c r="S449" s="47" t="s">
        <v>259</v>
      </c>
      <c r="T449" s="49">
        <v>0.5</v>
      </c>
      <c r="U449" s="47">
        <v>-82</v>
      </c>
      <c r="V449" s="47"/>
    </row>
    <row r="450" spans="1:22" ht="12.75" customHeight="1" thickBot="1" x14ac:dyDescent="0.3">
      <c r="A450" s="41"/>
      <c r="B450" s="41"/>
      <c r="C450" s="61"/>
      <c r="D450" s="41"/>
      <c r="E450" s="41"/>
      <c r="F450" s="41"/>
      <c r="G450" s="41"/>
      <c r="H450" s="43"/>
      <c r="I450" s="41"/>
      <c r="J450" s="41"/>
      <c r="K450" s="41"/>
      <c r="L450" s="41"/>
      <c r="M450" s="41"/>
      <c r="N450" s="41"/>
      <c r="O450" s="41"/>
      <c r="P450" s="41"/>
      <c r="Q450" s="1" t="s">
        <v>588</v>
      </c>
      <c r="R450" s="1" t="s">
        <v>146</v>
      </c>
      <c r="S450" s="41"/>
      <c r="T450" s="45"/>
      <c r="U450" s="41"/>
      <c r="V450" s="41"/>
    </row>
    <row r="451" spans="1:22" ht="12.75" customHeight="1" thickBot="1" x14ac:dyDescent="0.3">
      <c r="A451" s="41"/>
      <c r="B451" s="41"/>
      <c r="C451" s="61"/>
      <c r="D451" s="41"/>
      <c r="E451" s="41"/>
      <c r="F451" s="41"/>
      <c r="G451" s="41"/>
      <c r="H451" s="43"/>
      <c r="I451" s="41"/>
      <c r="J451" s="41"/>
      <c r="K451" s="41"/>
      <c r="L451" s="41"/>
      <c r="M451" s="41"/>
      <c r="N451" s="41"/>
      <c r="O451" s="41"/>
      <c r="P451" s="41"/>
      <c r="Q451" s="1" t="s">
        <v>587</v>
      </c>
      <c r="R451" s="1" t="s">
        <v>580</v>
      </c>
      <c r="S451" s="41"/>
      <c r="T451" s="45"/>
      <c r="U451" s="41"/>
      <c r="V451" s="41"/>
    </row>
    <row r="452" spans="1:22" ht="12.75" customHeight="1" thickBot="1" x14ac:dyDescent="0.3">
      <c r="A452" s="41"/>
      <c r="B452" s="41"/>
      <c r="C452" s="61"/>
      <c r="D452" s="41"/>
      <c r="E452" s="41"/>
      <c r="F452" s="41"/>
      <c r="G452" s="41"/>
      <c r="H452" s="43"/>
      <c r="I452" s="41"/>
      <c r="J452" s="41"/>
      <c r="K452" s="41"/>
      <c r="L452" s="41"/>
      <c r="M452" s="41"/>
      <c r="N452" s="41"/>
      <c r="O452" s="41"/>
      <c r="P452" s="41"/>
      <c r="Q452" s="1" t="s">
        <v>558</v>
      </c>
      <c r="R452" s="1" t="s">
        <v>557</v>
      </c>
      <c r="S452" s="41"/>
      <c r="T452" s="45"/>
      <c r="U452" s="41"/>
      <c r="V452" s="41"/>
    </row>
    <row r="453" spans="1:22" ht="12.75" customHeight="1" thickBot="1" x14ac:dyDescent="0.3">
      <c r="A453" s="41"/>
      <c r="B453" s="41"/>
      <c r="C453" s="61"/>
      <c r="D453" s="41"/>
      <c r="E453" s="41"/>
      <c r="F453" s="41"/>
      <c r="G453" s="41"/>
      <c r="H453" s="43"/>
      <c r="I453" s="41"/>
      <c r="J453" s="41"/>
      <c r="K453" s="41"/>
      <c r="L453" s="41"/>
      <c r="M453" s="41"/>
      <c r="N453" s="41"/>
      <c r="O453" s="41"/>
      <c r="P453" s="41"/>
      <c r="Q453" s="1" t="s">
        <v>556</v>
      </c>
      <c r="R453" s="1" t="s">
        <v>555</v>
      </c>
      <c r="S453" s="41"/>
      <c r="T453" s="45"/>
      <c r="U453" s="41"/>
      <c r="V453" s="41"/>
    </row>
    <row r="454" spans="1:22" ht="12.75" customHeight="1" thickBot="1" x14ac:dyDescent="0.3">
      <c r="A454" s="41"/>
      <c r="B454" s="41"/>
      <c r="C454" s="61"/>
      <c r="D454" s="41"/>
      <c r="E454" s="41"/>
      <c r="F454" s="41"/>
      <c r="G454" s="41"/>
      <c r="H454" s="43"/>
      <c r="I454" s="41"/>
      <c r="J454" s="41"/>
      <c r="K454" s="41"/>
      <c r="L454" s="41"/>
      <c r="M454" s="41"/>
      <c r="N454" s="41"/>
      <c r="O454" s="41"/>
      <c r="P454" s="41"/>
      <c r="Q454" s="1" t="s">
        <v>586</v>
      </c>
      <c r="R454" s="1" t="s">
        <v>5</v>
      </c>
      <c r="S454" s="41"/>
      <c r="T454" s="45"/>
      <c r="U454" s="41"/>
      <c r="V454" s="41"/>
    </row>
    <row r="455" spans="1:22" ht="12.75" customHeight="1" thickBot="1" x14ac:dyDescent="0.3">
      <c r="A455" s="41"/>
      <c r="B455" s="41"/>
      <c r="C455" s="61"/>
      <c r="D455" s="41"/>
      <c r="E455" s="41"/>
      <c r="F455" s="41"/>
      <c r="G455" s="41"/>
      <c r="H455" s="43"/>
      <c r="I455" s="41"/>
      <c r="J455" s="41"/>
      <c r="K455" s="41"/>
      <c r="L455" s="41"/>
      <c r="M455" s="42"/>
      <c r="N455" s="42"/>
      <c r="O455" s="42"/>
      <c r="P455" s="42"/>
      <c r="Q455" s="1" t="s">
        <v>585</v>
      </c>
      <c r="R455" s="1" t="s">
        <v>22</v>
      </c>
      <c r="S455" s="41"/>
      <c r="T455" s="45"/>
      <c r="U455" s="41"/>
      <c r="V455" s="41"/>
    </row>
    <row r="456" spans="1:22" ht="12.75" customHeight="1" thickBot="1" x14ac:dyDescent="0.3">
      <c r="A456" s="41"/>
      <c r="B456" s="41"/>
      <c r="C456" s="61"/>
      <c r="D456" s="41"/>
      <c r="E456" s="41"/>
      <c r="F456" s="41"/>
      <c r="G456" s="41"/>
      <c r="H456" s="43"/>
      <c r="I456" s="41"/>
      <c r="J456" s="41"/>
      <c r="K456" s="41"/>
      <c r="L456" s="41"/>
      <c r="M456" s="47" t="s">
        <v>584</v>
      </c>
      <c r="N456" s="47" t="s">
        <v>251</v>
      </c>
      <c r="O456" s="47" t="s">
        <v>259</v>
      </c>
      <c r="P456" s="47" t="s">
        <v>39</v>
      </c>
      <c r="Q456" s="1" t="s">
        <v>583</v>
      </c>
      <c r="R456" s="1" t="s">
        <v>562</v>
      </c>
      <c r="S456" s="41"/>
      <c r="T456" s="45"/>
      <c r="U456" s="41"/>
      <c r="V456" s="41"/>
    </row>
    <row r="457" spans="1:22" ht="12.75" customHeight="1" thickBot="1" x14ac:dyDescent="0.3">
      <c r="A457" s="41"/>
      <c r="B457" s="41"/>
      <c r="C457" s="61"/>
      <c r="D457" s="41"/>
      <c r="E457" s="41"/>
      <c r="F457" s="41"/>
      <c r="G457" s="41"/>
      <c r="H457" s="43"/>
      <c r="I457" s="41"/>
      <c r="J457" s="41"/>
      <c r="K457" s="41"/>
      <c r="L457" s="41"/>
      <c r="M457" s="41"/>
      <c r="N457" s="41"/>
      <c r="O457" s="41"/>
      <c r="P457" s="41"/>
      <c r="Q457" s="1" t="s">
        <v>582</v>
      </c>
      <c r="R457" s="1" t="s">
        <v>146</v>
      </c>
      <c r="S457" s="41"/>
      <c r="T457" s="45"/>
      <c r="U457" s="41"/>
      <c r="V457" s="41"/>
    </row>
    <row r="458" spans="1:22" ht="12.75" customHeight="1" thickBot="1" x14ac:dyDescent="0.3">
      <c r="A458" s="41"/>
      <c r="B458" s="41"/>
      <c r="C458" s="61"/>
      <c r="D458" s="41"/>
      <c r="E458" s="41"/>
      <c r="F458" s="41"/>
      <c r="G458" s="41"/>
      <c r="H458" s="43"/>
      <c r="I458" s="41"/>
      <c r="J458" s="41"/>
      <c r="K458" s="41"/>
      <c r="L458" s="41"/>
      <c r="M458" s="41"/>
      <c r="N458" s="41"/>
      <c r="O458" s="41"/>
      <c r="P458" s="41"/>
      <c r="Q458" s="1" t="s">
        <v>581</v>
      </c>
      <c r="R458" s="1" t="s">
        <v>580</v>
      </c>
      <c r="S458" s="41"/>
      <c r="T458" s="45"/>
      <c r="U458" s="41"/>
      <c r="V458" s="41"/>
    </row>
    <row r="459" spans="1:22" ht="12.75" customHeight="1" thickBot="1" x14ac:dyDescent="0.3">
      <c r="A459" s="41"/>
      <c r="B459" s="41"/>
      <c r="C459" s="61"/>
      <c r="D459" s="41"/>
      <c r="E459" s="41"/>
      <c r="F459" s="41"/>
      <c r="G459" s="41"/>
      <c r="H459" s="43"/>
      <c r="I459" s="41"/>
      <c r="J459" s="41"/>
      <c r="K459" s="41"/>
      <c r="L459" s="41"/>
      <c r="M459" s="41"/>
      <c r="N459" s="41"/>
      <c r="O459" s="41"/>
      <c r="P459" s="41"/>
      <c r="Q459" s="1" t="s">
        <v>556</v>
      </c>
      <c r="R459" s="1" t="s">
        <v>555</v>
      </c>
      <c r="S459" s="41"/>
      <c r="T459" s="45"/>
      <c r="U459" s="41"/>
      <c r="V459" s="41"/>
    </row>
    <row r="460" spans="1:22" ht="12.75" customHeight="1" thickBot="1" x14ac:dyDescent="0.3">
      <c r="A460" s="42"/>
      <c r="B460" s="42"/>
      <c r="C460" s="62"/>
      <c r="D460" s="42"/>
      <c r="E460" s="42"/>
      <c r="F460" s="42"/>
      <c r="G460" s="42"/>
      <c r="H460" s="44"/>
      <c r="I460" s="42"/>
      <c r="J460" s="42"/>
      <c r="K460" s="42"/>
      <c r="L460" s="42"/>
      <c r="M460" s="42"/>
      <c r="N460" s="42"/>
      <c r="O460" s="42"/>
      <c r="P460" s="42"/>
      <c r="Q460" s="1" t="s">
        <v>579</v>
      </c>
      <c r="R460" s="1" t="s">
        <v>578</v>
      </c>
      <c r="S460" s="42"/>
      <c r="T460" s="46"/>
      <c r="U460" s="42"/>
      <c r="V460" s="42"/>
    </row>
    <row r="461" spans="1:22" ht="12.75" customHeight="1" thickBot="1" x14ac:dyDescent="0.3">
      <c r="A461" s="47" t="s">
        <v>208</v>
      </c>
      <c r="B461" s="47">
        <v>755</v>
      </c>
      <c r="C461" s="63" t="s">
        <v>265</v>
      </c>
      <c r="D461" s="47" t="s">
        <v>564</v>
      </c>
      <c r="E461" s="47" t="s">
        <v>577</v>
      </c>
      <c r="F461" s="47" t="s">
        <v>95</v>
      </c>
      <c r="G461" s="47"/>
      <c r="H461" s="48" t="s">
        <v>576</v>
      </c>
      <c r="I461" s="47" t="s">
        <v>575</v>
      </c>
      <c r="J461" s="47" t="s">
        <v>261</v>
      </c>
      <c r="K461" s="47"/>
      <c r="L461" s="47">
        <v>0</v>
      </c>
      <c r="M461" s="47" t="s">
        <v>574</v>
      </c>
      <c r="N461" s="47" t="s">
        <v>564</v>
      </c>
      <c r="O461" s="47" t="s">
        <v>568</v>
      </c>
      <c r="P461" s="47" t="s">
        <v>39</v>
      </c>
      <c r="Q461" s="1" t="s">
        <v>573</v>
      </c>
      <c r="R461" s="1" t="s">
        <v>562</v>
      </c>
      <c r="S461" s="47" t="s">
        <v>259</v>
      </c>
      <c r="T461" s="50">
        <v>0.66666666666666696</v>
      </c>
      <c r="U461" s="47">
        <v>-82</v>
      </c>
      <c r="V461" s="47"/>
    </row>
    <row r="462" spans="1:22" ht="12.75" customHeight="1" thickBot="1" x14ac:dyDescent="0.3">
      <c r="A462" s="41"/>
      <c r="B462" s="41"/>
      <c r="C462" s="61"/>
      <c r="D462" s="41"/>
      <c r="E462" s="41"/>
      <c r="F462" s="41"/>
      <c r="G462" s="41"/>
      <c r="H462" s="43"/>
      <c r="I462" s="41"/>
      <c r="J462" s="41"/>
      <c r="K462" s="41"/>
      <c r="L462" s="41"/>
      <c r="M462" s="41"/>
      <c r="N462" s="41"/>
      <c r="O462" s="41"/>
      <c r="P462" s="41"/>
      <c r="Q462" s="1" t="s">
        <v>572</v>
      </c>
      <c r="R462" s="1" t="s">
        <v>529</v>
      </c>
      <c r="S462" s="41"/>
      <c r="T462" s="51"/>
      <c r="U462" s="41"/>
      <c r="V462" s="41"/>
    </row>
    <row r="463" spans="1:22" ht="12.75" customHeight="1" thickBot="1" x14ac:dyDescent="0.3">
      <c r="A463" s="41"/>
      <c r="B463" s="41"/>
      <c r="C463" s="61"/>
      <c r="D463" s="41"/>
      <c r="E463" s="41"/>
      <c r="F463" s="41"/>
      <c r="G463" s="41"/>
      <c r="H463" s="43"/>
      <c r="I463" s="41"/>
      <c r="J463" s="41"/>
      <c r="K463" s="41"/>
      <c r="L463" s="41"/>
      <c r="M463" s="41"/>
      <c r="N463" s="41"/>
      <c r="O463" s="41"/>
      <c r="P463" s="41"/>
      <c r="Q463" s="1" t="s">
        <v>571</v>
      </c>
      <c r="R463" s="1" t="s">
        <v>146</v>
      </c>
      <c r="S463" s="41"/>
      <c r="T463" s="51"/>
      <c r="U463" s="41"/>
      <c r="V463" s="41"/>
    </row>
    <row r="464" spans="1:22" ht="12.75" customHeight="1" thickBot="1" x14ac:dyDescent="0.3">
      <c r="A464" s="41"/>
      <c r="B464" s="41"/>
      <c r="C464" s="61"/>
      <c r="D464" s="41"/>
      <c r="E464" s="41"/>
      <c r="F464" s="41"/>
      <c r="G464" s="41"/>
      <c r="H464" s="43"/>
      <c r="I464" s="41"/>
      <c r="J464" s="41"/>
      <c r="K464" s="41"/>
      <c r="L464" s="41"/>
      <c r="M464" s="42"/>
      <c r="N464" s="42"/>
      <c r="O464" s="42"/>
      <c r="P464" s="42"/>
      <c r="Q464" s="1" t="s">
        <v>570</v>
      </c>
      <c r="R464" s="1" t="s">
        <v>559</v>
      </c>
      <c r="S464" s="41"/>
      <c r="T464" s="51"/>
      <c r="U464" s="41"/>
      <c r="V464" s="41"/>
    </row>
    <row r="465" spans="1:22" ht="12.75" customHeight="1" thickBot="1" x14ac:dyDescent="0.3">
      <c r="A465" s="41"/>
      <c r="B465" s="41"/>
      <c r="C465" s="61"/>
      <c r="D465" s="41"/>
      <c r="E465" s="41"/>
      <c r="F465" s="41"/>
      <c r="G465" s="41"/>
      <c r="H465" s="43"/>
      <c r="I465" s="41"/>
      <c r="J465" s="41"/>
      <c r="K465" s="41"/>
      <c r="L465" s="41"/>
      <c r="M465" s="47" t="s">
        <v>569</v>
      </c>
      <c r="N465" s="47" t="s">
        <v>564</v>
      </c>
      <c r="O465" s="47" t="s">
        <v>568</v>
      </c>
      <c r="P465" s="47" t="s">
        <v>39</v>
      </c>
      <c r="Q465" s="1" t="s">
        <v>567</v>
      </c>
      <c r="R465" s="1" t="s">
        <v>562</v>
      </c>
      <c r="S465" s="41"/>
      <c r="T465" s="51"/>
      <c r="U465" s="41"/>
      <c r="V465" s="41"/>
    </row>
    <row r="466" spans="1:22" ht="12.75" customHeight="1" thickBot="1" x14ac:dyDescent="0.3">
      <c r="A466" s="41"/>
      <c r="B466" s="41"/>
      <c r="C466" s="61"/>
      <c r="D466" s="41"/>
      <c r="E466" s="41"/>
      <c r="F466" s="41"/>
      <c r="G466" s="41"/>
      <c r="H466" s="43"/>
      <c r="I466" s="41"/>
      <c r="J466" s="41"/>
      <c r="K466" s="41"/>
      <c r="L466" s="41"/>
      <c r="M466" s="41"/>
      <c r="N466" s="41"/>
      <c r="O466" s="41"/>
      <c r="P466" s="41"/>
      <c r="Q466" s="1" t="s">
        <v>561</v>
      </c>
      <c r="R466" s="1" t="s">
        <v>146</v>
      </c>
      <c r="S466" s="41"/>
      <c r="T466" s="51"/>
      <c r="U466" s="41"/>
      <c r="V466" s="41"/>
    </row>
    <row r="467" spans="1:22" ht="12.75" customHeight="1" thickBot="1" x14ac:dyDescent="0.3">
      <c r="A467" s="41"/>
      <c r="B467" s="41"/>
      <c r="C467" s="61"/>
      <c r="D467" s="41"/>
      <c r="E467" s="41"/>
      <c r="F467" s="41"/>
      <c r="G467" s="41"/>
      <c r="H467" s="43"/>
      <c r="I467" s="41"/>
      <c r="J467" s="41"/>
      <c r="K467" s="41"/>
      <c r="L467" s="41"/>
      <c r="M467" s="42"/>
      <c r="N467" s="42"/>
      <c r="O467" s="42"/>
      <c r="P467" s="42"/>
      <c r="Q467" s="1" t="s">
        <v>566</v>
      </c>
      <c r="R467" s="1" t="s">
        <v>559</v>
      </c>
      <c r="S467" s="41"/>
      <c r="T467" s="51"/>
      <c r="U467" s="41"/>
      <c r="V467" s="41"/>
    </row>
    <row r="468" spans="1:22" ht="12.75" customHeight="1" thickBot="1" x14ac:dyDescent="0.3">
      <c r="A468" s="41"/>
      <c r="B468" s="41"/>
      <c r="C468" s="61"/>
      <c r="D468" s="41"/>
      <c r="E468" s="41"/>
      <c r="F468" s="41"/>
      <c r="G468" s="41"/>
      <c r="H468" s="43"/>
      <c r="I468" s="41"/>
      <c r="J468" s="41"/>
      <c r="K468" s="41"/>
      <c r="L468" s="41"/>
      <c r="M468" s="47" t="s">
        <v>565</v>
      </c>
      <c r="N468" s="47" t="s">
        <v>564</v>
      </c>
      <c r="O468" s="47" t="s">
        <v>259</v>
      </c>
      <c r="P468" s="47" t="s">
        <v>24</v>
      </c>
      <c r="Q468" s="1" t="s">
        <v>563</v>
      </c>
      <c r="R468" s="1" t="s">
        <v>562</v>
      </c>
      <c r="S468" s="41"/>
      <c r="T468" s="51"/>
      <c r="U468" s="41"/>
      <c r="V468" s="41"/>
    </row>
    <row r="469" spans="1:22" ht="12.75" customHeight="1" thickBot="1" x14ac:dyDescent="0.3">
      <c r="A469" s="41"/>
      <c r="B469" s="41"/>
      <c r="C469" s="61"/>
      <c r="D469" s="41"/>
      <c r="E469" s="41"/>
      <c r="F469" s="41"/>
      <c r="G469" s="41"/>
      <c r="H469" s="43"/>
      <c r="I469" s="41"/>
      <c r="J469" s="41"/>
      <c r="K469" s="41"/>
      <c r="L469" s="41"/>
      <c r="M469" s="41"/>
      <c r="N469" s="41"/>
      <c r="O469" s="41"/>
      <c r="P469" s="41"/>
      <c r="Q469" s="1" t="s">
        <v>561</v>
      </c>
      <c r="R469" s="1" t="s">
        <v>146</v>
      </c>
      <c r="S469" s="41"/>
      <c r="T469" s="51"/>
      <c r="U469" s="41"/>
      <c r="V469" s="41"/>
    </row>
    <row r="470" spans="1:22" ht="12.75" customHeight="1" thickBot="1" x14ac:dyDescent="0.3">
      <c r="A470" s="41"/>
      <c r="B470" s="41"/>
      <c r="C470" s="61"/>
      <c r="D470" s="41"/>
      <c r="E470" s="41"/>
      <c r="F470" s="41"/>
      <c r="G470" s="41"/>
      <c r="H470" s="43"/>
      <c r="I470" s="41"/>
      <c r="J470" s="41"/>
      <c r="K470" s="41"/>
      <c r="L470" s="41"/>
      <c r="M470" s="41"/>
      <c r="N470" s="41"/>
      <c r="O470" s="41"/>
      <c r="P470" s="41"/>
      <c r="Q470" s="1" t="s">
        <v>560</v>
      </c>
      <c r="R470" s="1" t="s">
        <v>559</v>
      </c>
      <c r="S470" s="41"/>
      <c r="T470" s="51"/>
      <c r="U470" s="41"/>
      <c r="V470" s="41"/>
    </row>
    <row r="471" spans="1:22" ht="12.75" customHeight="1" thickBot="1" x14ac:dyDescent="0.3">
      <c r="A471" s="41"/>
      <c r="B471" s="41"/>
      <c r="C471" s="61"/>
      <c r="D471" s="41"/>
      <c r="E471" s="41"/>
      <c r="F471" s="41"/>
      <c r="G471" s="41"/>
      <c r="H471" s="43"/>
      <c r="I471" s="41"/>
      <c r="J471" s="41"/>
      <c r="K471" s="41"/>
      <c r="L471" s="41"/>
      <c r="M471" s="41"/>
      <c r="N471" s="41"/>
      <c r="O471" s="41"/>
      <c r="P471" s="41"/>
      <c r="Q471" s="1" t="s">
        <v>558</v>
      </c>
      <c r="R471" s="1" t="s">
        <v>557</v>
      </c>
      <c r="S471" s="41"/>
      <c r="T471" s="51"/>
      <c r="U471" s="41"/>
      <c r="V471" s="41"/>
    </row>
    <row r="472" spans="1:22" ht="12.75" customHeight="1" thickBot="1" x14ac:dyDescent="0.3">
      <c r="A472" s="41"/>
      <c r="B472" s="41"/>
      <c r="C472" s="61"/>
      <c r="D472" s="41"/>
      <c r="E472" s="41"/>
      <c r="F472" s="41"/>
      <c r="G472" s="41"/>
      <c r="H472" s="43"/>
      <c r="I472" s="41"/>
      <c r="J472" s="41"/>
      <c r="K472" s="41"/>
      <c r="L472" s="41"/>
      <c r="M472" s="41"/>
      <c r="N472" s="41"/>
      <c r="O472" s="41"/>
      <c r="P472" s="41"/>
      <c r="Q472" s="1" t="s">
        <v>556</v>
      </c>
      <c r="R472" s="1" t="s">
        <v>555</v>
      </c>
      <c r="S472" s="41"/>
      <c r="T472" s="51"/>
      <c r="U472" s="41"/>
      <c r="V472" s="41"/>
    </row>
    <row r="473" spans="1:22" ht="12.75" customHeight="1" thickBot="1" x14ac:dyDescent="0.3">
      <c r="A473" s="41"/>
      <c r="B473" s="41"/>
      <c r="C473" s="61"/>
      <c r="D473" s="41"/>
      <c r="E473" s="41"/>
      <c r="F473" s="41"/>
      <c r="G473" s="41"/>
      <c r="H473" s="43"/>
      <c r="I473" s="41"/>
      <c r="J473" s="41"/>
      <c r="K473" s="41"/>
      <c r="L473" s="41"/>
      <c r="M473" s="41"/>
      <c r="N473" s="41"/>
      <c r="O473" s="41"/>
      <c r="P473" s="41"/>
      <c r="Q473" s="1" t="s">
        <v>554</v>
      </c>
      <c r="R473" s="1" t="s">
        <v>5</v>
      </c>
      <c r="S473" s="41"/>
      <c r="T473" s="51"/>
      <c r="U473" s="41"/>
      <c r="V473" s="41"/>
    </row>
    <row r="474" spans="1:22" ht="12.75" customHeight="1" thickBot="1" x14ac:dyDescent="0.3">
      <c r="A474" s="42"/>
      <c r="B474" s="42"/>
      <c r="C474" s="62"/>
      <c r="D474" s="42"/>
      <c r="E474" s="42"/>
      <c r="F474" s="42"/>
      <c r="G474" s="42"/>
      <c r="H474" s="44"/>
      <c r="I474" s="42"/>
      <c r="J474" s="42"/>
      <c r="K474" s="42"/>
      <c r="L474" s="42"/>
      <c r="M474" s="42"/>
      <c r="N474" s="42"/>
      <c r="O474" s="42"/>
      <c r="P474" s="42"/>
      <c r="Q474" s="1" t="s">
        <v>553</v>
      </c>
      <c r="R474" s="1" t="s">
        <v>22</v>
      </c>
      <c r="S474" s="42"/>
      <c r="T474" s="52"/>
      <c r="U474" s="42"/>
      <c r="V474" s="42"/>
    </row>
    <row r="475" spans="1:22" ht="12.75" customHeight="1" thickBot="1" x14ac:dyDescent="0.3">
      <c r="A475" s="47" t="s">
        <v>212</v>
      </c>
      <c r="B475" s="47">
        <v>763</v>
      </c>
      <c r="C475" s="60" t="s">
        <v>96</v>
      </c>
      <c r="D475" s="47" t="s">
        <v>98</v>
      </c>
      <c r="E475" s="47" t="s">
        <v>526</v>
      </c>
      <c r="F475" s="47" t="s">
        <v>95</v>
      </c>
      <c r="G475" s="47"/>
      <c r="H475" s="48" t="s">
        <v>552</v>
      </c>
      <c r="I475" s="47" t="s">
        <v>236</v>
      </c>
      <c r="J475" s="47" t="s">
        <v>235</v>
      </c>
      <c r="K475" s="47"/>
      <c r="L475" s="47">
        <v>0</v>
      </c>
      <c r="M475" s="47" t="s">
        <v>551</v>
      </c>
      <c r="N475" s="47" t="s">
        <v>98</v>
      </c>
      <c r="O475" s="47" t="s">
        <v>534</v>
      </c>
      <c r="P475" s="47" t="s">
        <v>24</v>
      </c>
      <c r="Q475" s="1" t="s">
        <v>550</v>
      </c>
      <c r="R475" s="1" t="s">
        <v>549</v>
      </c>
      <c r="S475" s="47" t="s">
        <v>529</v>
      </c>
      <c r="T475" s="49">
        <v>0.5</v>
      </c>
      <c r="U475" s="47">
        <v>-333</v>
      </c>
      <c r="V475" s="47"/>
    </row>
    <row r="476" spans="1:22" ht="12.75" customHeight="1" thickBot="1" x14ac:dyDescent="0.3">
      <c r="A476" s="41"/>
      <c r="B476" s="41"/>
      <c r="C476" s="61"/>
      <c r="D476" s="41"/>
      <c r="E476" s="41"/>
      <c r="F476" s="41"/>
      <c r="G476" s="41"/>
      <c r="H476" s="43"/>
      <c r="I476" s="41"/>
      <c r="J476" s="41"/>
      <c r="K476" s="41"/>
      <c r="L476" s="41"/>
      <c r="M476" s="41"/>
      <c r="N476" s="41"/>
      <c r="O476" s="41"/>
      <c r="P476" s="41"/>
      <c r="Q476" s="1" t="s">
        <v>548</v>
      </c>
      <c r="R476" s="1" t="s">
        <v>547</v>
      </c>
      <c r="S476" s="41"/>
      <c r="T476" s="45"/>
      <c r="U476" s="41"/>
      <c r="V476" s="41"/>
    </row>
    <row r="477" spans="1:22" ht="12.75" customHeight="1" thickBot="1" x14ac:dyDescent="0.3">
      <c r="A477" s="41"/>
      <c r="B477" s="41"/>
      <c r="C477" s="61"/>
      <c r="D477" s="41"/>
      <c r="E477" s="41"/>
      <c r="F477" s="41"/>
      <c r="G477" s="41"/>
      <c r="H477" s="43"/>
      <c r="I477" s="41"/>
      <c r="J477" s="41"/>
      <c r="K477" s="41"/>
      <c r="L477" s="41"/>
      <c r="M477" s="42"/>
      <c r="N477" s="42"/>
      <c r="O477" s="42"/>
      <c r="P477" s="42"/>
      <c r="Q477" s="1" t="s">
        <v>546</v>
      </c>
      <c r="R477" s="1" t="s">
        <v>259</v>
      </c>
      <c r="S477" s="41"/>
      <c r="T477" s="45"/>
      <c r="U477" s="41"/>
      <c r="V477" s="41"/>
    </row>
    <row r="478" spans="1:22" ht="12.75" customHeight="1" thickBot="1" x14ac:dyDescent="0.3">
      <c r="A478" s="41"/>
      <c r="B478" s="41"/>
      <c r="C478" s="61"/>
      <c r="D478" s="41"/>
      <c r="E478" s="41"/>
      <c r="F478" s="41"/>
      <c r="G478" s="41"/>
      <c r="H478" s="43"/>
      <c r="I478" s="41"/>
      <c r="J478" s="41"/>
      <c r="K478" s="41"/>
      <c r="L478" s="41"/>
      <c r="M478" s="47" t="s">
        <v>545</v>
      </c>
      <c r="N478" s="47" t="s">
        <v>98</v>
      </c>
      <c r="O478" s="47" t="s">
        <v>534</v>
      </c>
      <c r="P478" s="47" t="s">
        <v>350</v>
      </c>
      <c r="Q478" s="1" t="s">
        <v>530</v>
      </c>
      <c r="R478" s="1" t="s">
        <v>318</v>
      </c>
      <c r="S478" s="41"/>
      <c r="T478" s="45"/>
      <c r="U478" s="41"/>
      <c r="V478" s="41"/>
    </row>
    <row r="479" spans="1:22" ht="12.75" customHeight="1" thickBot="1" x14ac:dyDescent="0.3">
      <c r="A479" s="41"/>
      <c r="B479" s="41"/>
      <c r="C479" s="61"/>
      <c r="D479" s="41"/>
      <c r="E479" s="41"/>
      <c r="F479" s="41"/>
      <c r="G479" s="41"/>
      <c r="H479" s="43"/>
      <c r="I479" s="41"/>
      <c r="J479" s="41"/>
      <c r="K479" s="41"/>
      <c r="L479" s="41"/>
      <c r="M479" s="41"/>
      <c r="N479" s="41"/>
      <c r="O479" s="41"/>
      <c r="P479" s="41"/>
      <c r="Q479" s="1" t="s">
        <v>544</v>
      </c>
      <c r="R479" s="1" t="s">
        <v>543</v>
      </c>
      <c r="S479" s="41"/>
      <c r="T479" s="45"/>
      <c r="U479" s="41"/>
      <c r="V479" s="41"/>
    </row>
    <row r="480" spans="1:22" ht="12.75" customHeight="1" thickBot="1" x14ac:dyDescent="0.3">
      <c r="A480" s="42"/>
      <c r="B480" s="42"/>
      <c r="C480" s="62"/>
      <c r="D480" s="42"/>
      <c r="E480" s="42"/>
      <c r="F480" s="42"/>
      <c r="G480" s="42"/>
      <c r="H480" s="44"/>
      <c r="I480" s="42"/>
      <c r="J480" s="42"/>
      <c r="K480" s="42"/>
      <c r="L480" s="42"/>
      <c r="M480" s="42"/>
      <c r="N480" s="42"/>
      <c r="O480" s="42"/>
      <c r="P480" s="42"/>
      <c r="Q480" s="1" t="s">
        <v>542</v>
      </c>
      <c r="R480" s="1" t="s">
        <v>541</v>
      </c>
      <c r="S480" s="42"/>
      <c r="T480" s="46"/>
      <c r="U480" s="42"/>
      <c r="V480" s="42"/>
    </row>
    <row r="481" spans="1:22" ht="12.75" customHeight="1" thickBot="1" x14ac:dyDescent="0.3">
      <c r="A481" s="47" t="s">
        <v>212</v>
      </c>
      <c r="B481" s="47">
        <v>765</v>
      </c>
      <c r="C481" s="60" t="s">
        <v>96</v>
      </c>
      <c r="D481" s="47" t="s">
        <v>98</v>
      </c>
      <c r="E481" s="47" t="s">
        <v>526</v>
      </c>
      <c r="F481" s="47" t="s">
        <v>95</v>
      </c>
      <c r="G481" s="47"/>
      <c r="H481" s="48" t="s">
        <v>540</v>
      </c>
      <c r="I481" s="47" t="s">
        <v>109</v>
      </c>
      <c r="J481" s="47" t="s">
        <v>235</v>
      </c>
      <c r="K481" s="47"/>
      <c r="L481" s="47">
        <v>0</v>
      </c>
      <c r="M481" s="1" t="s">
        <v>539</v>
      </c>
      <c r="N481" s="1" t="s">
        <v>98</v>
      </c>
      <c r="O481" s="1" t="s">
        <v>534</v>
      </c>
      <c r="P481" s="1" t="s">
        <v>24</v>
      </c>
      <c r="Q481" s="1" t="s">
        <v>538</v>
      </c>
      <c r="R481" s="1" t="s">
        <v>517</v>
      </c>
      <c r="S481" s="47" t="s">
        <v>529</v>
      </c>
      <c r="T481" s="49">
        <v>0</v>
      </c>
      <c r="U481" s="47">
        <v>-333</v>
      </c>
      <c r="V481" s="47"/>
    </row>
    <row r="482" spans="1:22" ht="12.75" customHeight="1" thickBot="1" x14ac:dyDescent="0.3">
      <c r="A482" s="41"/>
      <c r="B482" s="41"/>
      <c r="C482" s="61"/>
      <c r="D482" s="41"/>
      <c r="E482" s="41"/>
      <c r="F482" s="41"/>
      <c r="G482" s="41"/>
      <c r="H482" s="43"/>
      <c r="I482" s="41"/>
      <c r="J482" s="41"/>
      <c r="K482" s="41"/>
      <c r="L482" s="41"/>
      <c r="M482" s="1" t="s">
        <v>537</v>
      </c>
      <c r="N482" s="1" t="s">
        <v>98</v>
      </c>
      <c r="O482" s="1" t="s">
        <v>534</v>
      </c>
      <c r="P482" s="1" t="s">
        <v>24</v>
      </c>
      <c r="Q482" s="1" t="s">
        <v>536</v>
      </c>
      <c r="R482" s="1" t="s">
        <v>517</v>
      </c>
      <c r="S482" s="41"/>
      <c r="T482" s="45"/>
      <c r="U482" s="41"/>
      <c r="V482" s="41"/>
    </row>
    <row r="483" spans="1:22" ht="12.75" customHeight="1" thickBot="1" x14ac:dyDescent="0.3">
      <c r="A483" s="42"/>
      <c r="B483" s="42"/>
      <c r="C483" s="62"/>
      <c r="D483" s="42"/>
      <c r="E483" s="42"/>
      <c r="F483" s="42"/>
      <c r="G483" s="42"/>
      <c r="H483" s="44"/>
      <c r="I483" s="42"/>
      <c r="J483" s="42"/>
      <c r="K483" s="42"/>
      <c r="L483" s="42"/>
      <c r="M483" s="1" t="s">
        <v>535</v>
      </c>
      <c r="N483" s="1" t="s">
        <v>98</v>
      </c>
      <c r="O483" s="1" t="s">
        <v>534</v>
      </c>
      <c r="P483" s="1" t="s">
        <v>24</v>
      </c>
      <c r="Q483" s="1" t="s">
        <v>533</v>
      </c>
      <c r="R483" s="1" t="s">
        <v>517</v>
      </c>
      <c r="S483" s="42"/>
      <c r="T483" s="46"/>
      <c r="U483" s="42"/>
      <c r="V483" s="42"/>
    </row>
    <row r="484" spans="1:22" ht="12.75" customHeight="1" thickBot="1" x14ac:dyDescent="0.3">
      <c r="A484" s="47" t="s">
        <v>212</v>
      </c>
      <c r="B484" s="47">
        <v>768</v>
      </c>
      <c r="C484" s="60" t="s">
        <v>96</v>
      </c>
      <c r="D484" s="47" t="s">
        <v>98</v>
      </c>
      <c r="E484" s="47" t="s">
        <v>526</v>
      </c>
      <c r="F484" s="47" t="s">
        <v>95</v>
      </c>
      <c r="G484" s="47"/>
      <c r="H484" s="48" t="s">
        <v>532</v>
      </c>
      <c r="I484" s="47" t="s">
        <v>109</v>
      </c>
      <c r="J484" s="47" t="s">
        <v>235</v>
      </c>
      <c r="K484" s="47"/>
      <c r="L484" s="47">
        <v>0</v>
      </c>
      <c r="M484" s="1" t="s">
        <v>531</v>
      </c>
      <c r="N484" s="1" t="s">
        <v>98</v>
      </c>
      <c r="O484" s="1" t="s">
        <v>519</v>
      </c>
      <c r="P484" s="1" t="s">
        <v>24</v>
      </c>
      <c r="Q484" s="1" t="s">
        <v>530</v>
      </c>
      <c r="R484" s="1" t="s">
        <v>318</v>
      </c>
      <c r="S484" s="47" t="s">
        <v>529</v>
      </c>
      <c r="T484" s="49">
        <v>0</v>
      </c>
      <c r="U484" s="47">
        <v>-333</v>
      </c>
      <c r="V484" s="47"/>
    </row>
    <row r="485" spans="1:22" ht="12.75" customHeight="1" thickBot="1" x14ac:dyDescent="0.3">
      <c r="A485" s="42"/>
      <c r="B485" s="42"/>
      <c r="C485" s="62"/>
      <c r="D485" s="42"/>
      <c r="E485" s="42"/>
      <c r="F485" s="42"/>
      <c r="G485" s="42"/>
      <c r="H485" s="44"/>
      <c r="I485" s="42"/>
      <c r="J485" s="42"/>
      <c r="K485" s="42"/>
      <c r="L485" s="42"/>
      <c r="M485" s="1" t="s">
        <v>528</v>
      </c>
      <c r="N485" s="1" t="s">
        <v>98</v>
      </c>
      <c r="O485" s="1" t="s">
        <v>519</v>
      </c>
      <c r="P485" s="1" t="s">
        <v>24</v>
      </c>
      <c r="Q485" s="1" t="s">
        <v>527</v>
      </c>
      <c r="R485" s="1" t="s">
        <v>517</v>
      </c>
      <c r="S485" s="42"/>
      <c r="T485" s="46"/>
      <c r="U485" s="42"/>
      <c r="V485" s="42"/>
    </row>
    <row r="486" spans="1:22" ht="12.75" customHeight="1" thickBot="1" x14ac:dyDescent="0.3">
      <c r="A486" s="47" t="s">
        <v>212</v>
      </c>
      <c r="B486" s="47">
        <v>769</v>
      </c>
      <c r="C486" s="60" t="s">
        <v>96</v>
      </c>
      <c r="D486" s="47" t="s">
        <v>98</v>
      </c>
      <c r="E486" s="47" t="s">
        <v>526</v>
      </c>
      <c r="F486" s="47" t="s">
        <v>95</v>
      </c>
      <c r="G486" s="47"/>
      <c r="H486" s="48" t="s">
        <v>525</v>
      </c>
      <c r="I486" s="47" t="s">
        <v>109</v>
      </c>
      <c r="J486" s="47" t="s">
        <v>235</v>
      </c>
      <c r="K486" s="47"/>
      <c r="L486" s="47">
        <v>0</v>
      </c>
      <c r="M486" s="1" t="s">
        <v>524</v>
      </c>
      <c r="N486" s="1" t="s">
        <v>98</v>
      </c>
      <c r="O486" s="1" t="s">
        <v>519</v>
      </c>
      <c r="P486" s="1" t="s">
        <v>24</v>
      </c>
      <c r="Q486" s="1" t="s">
        <v>523</v>
      </c>
      <c r="R486" s="1" t="s">
        <v>517</v>
      </c>
      <c r="S486" s="47" t="s">
        <v>322</v>
      </c>
      <c r="T486" s="49">
        <v>0</v>
      </c>
      <c r="U486" s="47">
        <v>-210</v>
      </c>
      <c r="V486" s="47"/>
    </row>
    <row r="487" spans="1:22" ht="12.75" customHeight="1" thickBot="1" x14ac:dyDescent="0.3">
      <c r="A487" s="41"/>
      <c r="B487" s="41"/>
      <c r="C487" s="61"/>
      <c r="D487" s="41"/>
      <c r="E487" s="41"/>
      <c r="F487" s="41"/>
      <c r="G487" s="41"/>
      <c r="H487" s="43"/>
      <c r="I487" s="41"/>
      <c r="J487" s="41"/>
      <c r="K487" s="41"/>
      <c r="L487" s="41"/>
      <c r="M487" s="1" t="s">
        <v>522</v>
      </c>
      <c r="N487" s="1" t="s">
        <v>98</v>
      </c>
      <c r="O487" s="1" t="s">
        <v>519</v>
      </c>
      <c r="P487" s="1" t="s">
        <v>24</v>
      </c>
      <c r="Q487" s="1" t="s">
        <v>521</v>
      </c>
      <c r="R487" s="1" t="s">
        <v>517</v>
      </c>
      <c r="S487" s="41"/>
      <c r="T487" s="45"/>
      <c r="U487" s="41"/>
      <c r="V487" s="41"/>
    </row>
    <row r="488" spans="1:22" ht="12.75" customHeight="1" thickBot="1" x14ac:dyDescent="0.3">
      <c r="A488" s="42"/>
      <c r="B488" s="42"/>
      <c r="C488" s="62"/>
      <c r="D488" s="42"/>
      <c r="E488" s="42"/>
      <c r="F488" s="42"/>
      <c r="G488" s="42"/>
      <c r="H488" s="44"/>
      <c r="I488" s="42"/>
      <c r="J488" s="42"/>
      <c r="K488" s="42"/>
      <c r="L488" s="42"/>
      <c r="M488" s="1" t="s">
        <v>520</v>
      </c>
      <c r="N488" s="1" t="s">
        <v>98</v>
      </c>
      <c r="O488" s="1" t="s">
        <v>519</v>
      </c>
      <c r="P488" s="1" t="s">
        <v>24</v>
      </c>
      <c r="Q488" s="1" t="s">
        <v>518</v>
      </c>
      <c r="R488" s="1" t="s">
        <v>517</v>
      </c>
      <c r="S488" s="42"/>
      <c r="T488" s="46"/>
      <c r="U488" s="42"/>
      <c r="V488" s="42"/>
    </row>
    <row r="489" spans="1:22" ht="12.75" customHeight="1" thickBot="1" x14ac:dyDescent="0.3">
      <c r="A489" s="47" t="s">
        <v>208</v>
      </c>
      <c r="B489" s="47">
        <v>780</v>
      </c>
      <c r="C489" s="60" t="s">
        <v>504</v>
      </c>
      <c r="D489" s="47" t="s">
        <v>6</v>
      </c>
      <c r="E489" s="47" t="s">
        <v>503</v>
      </c>
      <c r="F489" s="47" t="s">
        <v>95</v>
      </c>
      <c r="G489" s="47"/>
      <c r="H489" s="48" t="s">
        <v>516</v>
      </c>
      <c r="I489" s="47" t="s">
        <v>2</v>
      </c>
      <c r="J489" s="47" t="s">
        <v>501</v>
      </c>
      <c r="K489" s="47"/>
      <c r="L489" s="47">
        <v>0</v>
      </c>
      <c r="M489" s="47" t="s">
        <v>515</v>
      </c>
      <c r="N489" s="47" t="s">
        <v>6</v>
      </c>
      <c r="O489" s="47" t="s">
        <v>139</v>
      </c>
      <c r="P489" s="47" t="s">
        <v>24</v>
      </c>
      <c r="Q489" s="1" t="s">
        <v>499</v>
      </c>
      <c r="R489" s="1" t="s">
        <v>238</v>
      </c>
      <c r="S489" s="47" t="s">
        <v>139</v>
      </c>
      <c r="T489" s="49">
        <v>0.5</v>
      </c>
      <c r="U489" s="47">
        <v>-29</v>
      </c>
      <c r="V489" s="47"/>
    </row>
    <row r="490" spans="1:22" ht="12.75" customHeight="1" thickBot="1" x14ac:dyDescent="0.3">
      <c r="A490" s="41"/>
      <c r="B490" s="41"/>
      <c r="C490" s="61"/>
      <c r="D490" s="41"/>
      <c r="E490" s="41"/>
      <c r="F490" s="41"/>
      <c r="G490" s="41"/>
      <c r="H490" s="43"/>
      <c r="I490" s="41"/>
      <c r="J490" s="41"/>
      <c r="K490" s="41"/>
      <c r="L490" s="41"/>
      <c r="M490" s="41"/>
      <c r="N490" s="41"/>
      <c r="O490" s="41"/>
      <c r="P490" s="41"/>
      <c r="Q490" s="1" t="s">
        <v>514</v>
      </c>
      <c r="R490" s="1" t="s">
        <v>497</v>
      </c>
      <c r="S490" s="41"/>
      <c r="T490" s="45"/>
      <c r="U490" s="41"/>
      <c r="V490" s="41"/>
    </row>
    <row r="491" spans="1:22" ht="12.75" customHeight="1" thickBot="1" x14ac:dyDescent="0.3">
      <c r="A491" s="41"/>
      <c r="B491" s="41"/>
      <c r="C491" s="61"/>
      <c r="D491" s="41"/>
      <c r="E491" s="41"/>
      <c r="F491" s="41"/>
      <c r="G491" s="41"/>
      <c r="H491" s="43"/>
      <c r="I491" s="41"/>
      <c r="J491" s="41"/>
      <c r="K491" s="41"/>
      <c r="L491" s="41"/>
      <c r="M491" s="41"/>
      <c r="N491" s="41"/>
      <c r="O491" s="41"/>
      <c r="P491" s="41"/>
      <c r="Q491" s="1" t="s">
        <v>513</v>
      </c>
      <c r="R491" s="1" t="s">
        <v>495</v>
      </c>
      <c r="S491" s="41"/>
      <c r="T491" s="45"/>
      <c r="U491" s="41"/>
      <c r="V491" s="41"/>
    </row>
    <row r="492" spans="1:22" ht="12.75" customHeight="1" thickBot="1" x14ac:dyDescent="0.3">
      <c r="A492" s="41"/>
      <c r="B492" s="41"/>
      <c r="C492" s="61"/>
      <c r="D492" s="41"/>
      <c r="E492" s="41"/>
      <c r="F492" s="41"/>
      <c r="G492" s="41"/>
      <c r="H492" s="43"/>
      <c r="I492" s="41"/>
      <c r="J492" s="41"/>
      <c r="K492" s="41"/>
      <c r="L492" s="41"/>
      <c r="M492" s="41"/>
      <c r="N492" s="41"/>
      <c r="O492" s="41"/>
      <c r="P492" s="41"/>
      <c r="Q492" s="1" t="s">
        <v>512</v>
      </c>
      <c r="R492" s="1" t="s">
        <v>493</v>
      </c>
      <c r="S492" s="41"/>
      <c r="T492" s="45"/>
      <c r="U492" s="41"/>
      <c r="V492" s="41"/>
    </row>
    <row r="493" spans="1:22" ht="12.75" customHeight="1" thickBot="1" x14ac:dyDescent="0.3">
      <c r="A493" s="41"/>
      <c r="B493" s="41"/>
      <c r="C493" s="61"/>
      <c r="D493" s="41"/>
      <c r="E493" s="41"/>
      <c r="F493" s="41"/>
      <c r="G493" s="41"/>
      <c r="H493" s="43"/>
      <c r="I493" s="41"/>
      <c r="J493" s="41"/>
      <c r="K493" s="41"/>
      <c r="L493" s="41"/>
      <c r="M493" s="41"/>
      <c r="N493" s="41"/>
      <c r="O493" s="41"/>
      <c r="P493" s="41"/>
      <c r="Q493" s="1" t="s">
        <v>506</v>
      </c>
      <c r="R493" s="1" t="s">
        <v>491</v>
      </c>
      <c r="S493" s="41"/>
      <c r="T493" s="45"/>
      <c r="U493" s="41"/>
      <c r="V493" s="41"/>
    </row>
    <row r="494" spans="1:22" ht="12.75" customHeight="1" thickBot="1" x14ac:dyDescent="0.3">
      <c r="A494" s="41"/>
      <c r="B494" s="41"/>
      <c r="C494" s="61"/>
      <c r="D494" s="41"/>
      <c r="E494" s="41"/>
      <c r="F494" s="41"/>
      <c r="G494" s="41"/>
      <c r="H494" s="43"/>
      <c r="I494" s="41"/>
      <c r="J494" s="41"/>
      <c r="K494" s="41"/>
      <c r="L494" s="41"/>
      <c r="M494" s="41"/>
      <c r="N494" s="41"/>
      <c r="O494" s="41"/>
      <c r="P494" s="41"/>
      <c r="Q494" s="1" t="s">
        <v>511</v>
      </c>
      <c r="R494" s="1" t="s">
        <v>285</v>
      </c>
      <c r="S494" s="41"/>
      <c r="T494" s="45"/>
      <c r="U494" s="41"/>
      <c r="V494" s="41"/>
    </row>
    <row r="495" spans="1:22" ht="12.75" customHeight="1" thickBot="1" x14ac:dyDescent="0.3">
      <c r="A495" s="41"/>
      <c r="B495" s="41"/>
      <c r="C495" s="61"/>
      <c r="D495" s="41"/>
      <c r="E495" s="41"/>
      <c r="F495" s="41"/>
      <c r="G495" s="41"/>
      <c r="H495" s="43"/>
      <c r="I495" s="41"/>
      <c r="J495" s="41"/>
      <c r="K495" s="41"/>
      <c r="L495" s="41"/>
      <c r="M495" s="41"/>
      <c r="N495" s="41"/>
      <c r="O495" s="41"/>
      <c r="P495" s="41"/>
      <c r="Q495" s="1" t="s">
        <v>510</v>
      </c>
      <c r="R495" s="1" t="s">
        <v>488</v>
      </c>
      <c r="S495" s="41"/>
      <c r="T495" s="45"/>
      <c r="U495" s="41"/>
      <c r="V495" s="41"/>
    </row>
    <row r="496" spans="1:22" ht="12.75" customHeight="1" thickBot="1" x14ac:dyDescent="0.3">
      <c r="A496" s="41"/>
      <c r="B496" s="41"/>
      <c r="C496" s="61"/>
      <c r="D496" s="41"/>
      <c r="E496" s="41"/>
      <c r="F496" s="41"/>
      <c r="G496" s="41"/>
      <c r="H496" s="43"/>
      <c r="I496" s="41"/>
      <c r="J496" s="41"/>
      <c r="K496" s="41"/>
      <c r="L496" s="41"/>
      <c r="M496" s="42"/>
      <c r="N496" s="42"/>
      <c r="O496" s="42"/>
      <c r="P496" s="42"/>
      <c r="Q496" s="1" t="s">
        <v>509</v>
      </c>
      <c r="R496" s="1" t="s">
        <v>123</v>
      </c>
      <c r="S496" s="41"/>
      <c r="T496" s="45"/>
      <c r="U496" s="41"/>
      <c r="V496" s="41"/>
    </row>
    <row r="497" spans="1:22" ht="12.75" customHeight="1" thickBot="1" x14ac:dyDescent="0.3">
      <c r="A497" s="41"/>
      <c r="B497" s="41"/>
      <c r="C497" s="61"/>
      <c r="D497" s="41"/>
      <c r="E497" s="41"/>
      <c r="F497" s="41"/>
      <c r="G497" s="41"/>
      <c r="H497" s="43"/>
      <c r="I497" s="41"/>
      <c r="J497" s="41"/>
      <c r="K497" s="41"/>
      <c r="L497" s="41"/>
      <c r="M497" s="47" t="s">
        <v>508</v>
      </c>
      <c r="N497" s="47" t="s">
        <v>6</v>
      </c>
      <c r="O497" s="47" t="s">
        <v>507</v>
      </c>
      <c r="P497" s="47" t="s">
        <v>39</v>
      </c>
      <c r="Q497" s="1" t="s">
        <v>499</v>
      </c>
      <c r="R497" s="1" t="s">
        <v>238</v>
      </c>
      <c r="S497" s="41"/>
      <c r="T497" s="45"/>
      <c r="U497" s="41"/>
      <c r="V497" s="41"/>
    </row>
    <row r="498" spans="1:22" ht="12.75" customHeight="1" thickBot="1" x14ac:dyDescent="0.3">
      <c r="A498" s="41"/>
      <c r="B498" s="41"/>
      <c r="C498" s="61"/>
      <c r="D498" s="41"/>
      <c r="E498" s="41"/>
      <c r="F498" s="41"/>
      <c r="G498" s="41"/>
      <c r="H498" s="43"/>
      <c r="I498" s="41"/>
      <c r="J498" s="41"/>
      <c r="K498" s="41"/>
      <c r="L498" s="41"/>
      <c r="M498" s="41"/>
      <c r="N498" s="41"/>
      <c r="O498" s="41"/>
      <c r="P498" s="41"/>
      <c r="Q498" s="1" t="s">
        <v>506</v>
      </c>
      <c r="R498" s="1" t="s">
        <v>497</v>
      </c>
      <c r="S498" s="41"/>
      <c r="T498" s="45"/>
      <c r="U498" s="41"/>
      <c r="V498" s="41"/>
    </row>
    <row r="499" spans="1:22" ht="12.75" customHeight="1" thickBot="1" x14ac:dyDescent="0.3">
      <c r="A499" s="42"/>
      <c r="B499" s="42"/>
      <c r="C499" s="62"/>
      <c r="D499" s="42"/>
      <c r="E499" s="42"/>
      <c r="F499" s="42"/>
      <c r="G499" s="42"/>
      <c r="H499" s="44"/>
      <c r="I499" s="42"/>
      <c r="J499" s="42"/>
      <c r="K499" s="42"/>
      <c r="L499" s="42"/>
      <c r="M499" s="42"/>
      <c r="N499" s="42"/>
      <c r="O499" s="42"/>
      <c r="P499" s="42"/>
      <c r="Q499" s="1" t="s">
        <v>505</v>
      </c>
      <c r="R499" s="1" t="s">
        <v>495</v>
      </c>
      <c r="S499" s="42"/>
      <c r="T499" s="46"/>
      <c r="U499" s="42"/>
      <c r="V499" s="42"/>
    </row>
    <row r="500" spans="1:22" ht="12.75" customHeight="1" thickBot="1" x14ac:dyDescent="0.3">
      <c r="A500" s="47" t="s">
        <v>208</v>
      </c>
      <c r="B500" s="47">
        <v>781</v>
      </c>
      <c r="C500" s="60" t="s">
        <v>504</v>
      </c>
      <c r="D500" s="47" t="s">
        <v>6</v>
      </c>
      <c r="E500" s="47" t="s">
        <v>503</v>
      </c>
      <c r="F500" s="47" t="s">
        <v>4</v>
      </c>
      <c r="G500" s="47"/>
      <c r="H500" s="48" t="s">
        <v>502</v>
      </c>
      <c r="I500" s="47" t="s">
        <v>2</v>
      </c>
      <c r="J500" s="47" t="s">
        <v>501</v>
      </c>
      <c r="K500" s="47"/>
      <c r="L500" s="47">
        <v>0</v>
      </c>
      <c r="M500" s="47" t="s">
        <v>500</v>
      </c>
      <c r="N500" s="47" t="s">
        <v>6</v>
      </c>
      <c r="O500" s="47" t="s">
        <v>165</v>
      </c>
      <c r="P500" s="47" t="s">
        <v>24</v>
      </c>
      <c r="Q500" s="1" t="s">
        <v>499</v>
      </c>
      <c r="R500" s="1" t="s">
        <v>238</v>
      </c>
      <c r="S500" s="47" t="s">
        <v>165</v>
      </c>
      <c r="T500" s="49">
        <v>0</v>
      </c>
      <c r="U500" s="47">
        <v>62</v>
      </c>
      <c r="V500" s="47"/>
    </row>
    <row r="501" spans="1:22" ht="12.75" customHeight="1" thickBot="1" x14ac:dyDescent="0.3">
      <c r="A501" s="41"/>
      <c r="B501" s="41"/>
      <c r="C501" s="61"/>
      <c r="D501" s="41"/>
      <c r="E501" s="41"/>
      <c r="F501" s="41"/>
      <c r="G501" s="41"/>
      <c r="H501" s="43"/>
      <c r="I501" s="41"/>
      <c r="J501" s="41"/>
      <c r="K501" s="41"/>
      <c r="L501" s="41"/>
      <c r="M501" s="41"/>
      <c r="N501" s="41"/>
      <c r="O501" s="41"/>
      <c r="P501" s="41"/>
      <c r="Q501" s="1" t="s">
        <v>498</v>
      </c>
      <c r="R501" s="1" t="s">
        <v>497</v>
      </c>
      <c r="S501" s="41"/>
      <c r="T501" s="45"/>
      <c r="U501" s="41"/>
      <c r="V501" s="41"/>
    </row>
    <row r="502" spans="1:22" ht="12.75" customHeight="1" thickBot="1" x14ac:dyDescent="0.3">
      <c r="A502" s="41"/>
      <c r="B502" s="41"/>
      <c r="C502" s="61"/>
      <c r="D502" s="41"/>
      <c r="E502" s="41"/>
      <c r="F502" s="41"/>
      <c r="G502" s="41"/>
      <c r="H502" s="43"/>
      <c r="I502" s="41"/>
      <c r="J502" s="41"/>
      <c r="K502" s="41"/>
      <c r="L502" s="41"/>
      <c r="M502" s="41"/>
      <c r="N502" s="41"/>
      <c r="O502" s="41"/>
      <c r="P502" s="41"/>
      <c r="Q502" s="1" t="s">
        <v>496</v>
      </c>
      <c r="R502" s="1" t="s">
        <v>495</v>
      </c>
      <c r="S502" s="41"/>
      <c r="T502" s="45"/>
      <c r="U502" s="41"/>
      <c r="V502" s="41"/>
    </row>
    <row r="503" spans="1:22" ht="12.75" customHeight="1" thickBot="1" x14ac:dyDescent="0.3">
      <c r="A503" s="41"/>
      <c r="B503" s="41"/>
      <c r="C503" s="61"/>
      <c r="D503" s="41"/>
      <c r="E503" s="41"/>
      <c r="F503" s="41"/>
      <c r="G503" s="41"/>
      <c r="H503" s="43"/>
      <c r="I503" s="41"/>
      <c r="J503" s="41"/>
      <c r="K503" s="41"/>
      <c r="L503" s="41"/>
      <c r="M503" s="41"/>
      <c r="N503" s="41"/>
      <c r="O503" s="41"/>
      <c r="P503" s="41"/>
      <c r="Q503" s="1" t="s">
        <v>494</v>
      </c>
      <c r="R503" s="1" t="s">
        <v>493</v>
      </c>
      <c r="S503" s="41"/>
      <c r="T503" s="45"/>
      <c r="U503" s="41"/>
      <c r="V503" s="41"/>
    </row>
    <row r="504" spans="1:22" ht="12.75" customHeight="1" thickBot="1" x14ac:dyDescent="0.3">
      <c r="A504" s="41"/>
      <c r="B504" s="41"/>
      <c r="C504" s="61"/>
      <c r="D504" s="41"/>
      <c r="E504" s="41"/>
      <c r="F504" s="41"/>
      <c r="G504" s="41"/>
      <c r="H504" s="43"/>
      <c r="I504" s="41"/>
      <c r="J504" s="41"/>
      <c r="K504" s="41"/>
      <c r="L504" s="41"/>
      <c r="M504" s="41"/>
      <c r="N504" s="41"/>
      <c r="O504" s="41"/>
      <c r="P504" s="41"/>
      <c r="Q504" s="1" t="s">
        <v>492</v>
      </c>
      <c r="R504" s="1" t="s">
        <v>491</v>
      </c>
      <c r="S504" s="41"/>
      <c r="T504" s="45"/>
      <c r="U504" s="41"/>
      <c r="V504" s="41"/>
    </row>
    <row r="505" spans="1:22" ht="12.75" customHeight="1" thickBot="1" x14ac:dyDescent="0.3">
      <c r="A505" s="41"/>
      <c r="B505" s="41"/>
      <c r="C505" s="61"/>
      <c r="D505" s="41"/>
      <c r="E505" s="41"/>
      <c r="F505" s="41"/>
      <c r="G505" s="41"/>
      <c r="H505" s="43"/>
      <c r="I505" s="41"/>
      <c r="J505" s="41"/>
      <c r="K505" s="41"/>
      <c r="L505" s="41"/>
      <c r="M505" s="41"/>
      <c r="N505" s="41"/>
      <c r="O505" s="41"/>
      <c r="P505" s="41"/>
      <c r="Q505" s="1" t="s">
        <v>490</v>
      </c>
      <c r="R505" s="1" t="s">
        <v>285</v>
      </c>
      <c r="S505" s="41"/>
      <c r="T505" s="45"/>
      <c r="U505" s="41"/>
      <c r="V505" s="41"/>
    </row>
    <row r="506" spans="1:22" ht="12.75" customHeight="1" thickBot="1" x14ac:dyDescent="0.3">
      <c r="A506" s="41"/>
      <c r="B506" s="41"/>
      <c r="C506" s="61"/>
      <c r="D506" s="41"/>
      <c r="E506" s="41"/>
      <c r="F506" s="41"/>
      <c r="G506" s="41"/>
      <c r="H506" s="43"/>
      <c r="I506" s="41"/>
      <c r="J506" s="41"/>
      <c r="K506" s="41"/>
      <c r="L506" s="41"/>
      <c r="M506" s="41"/>
      <c r="N506" s="41"/>
      <c r="O506" s="41"/>
      <c r="P506" s="41"/>
      <c r="Q506" s="1" t="s">
        <v>489</v>
      </c>
      <c r="R506" s="1" t="s">
        <v>488</v>
      </c>
      <c r="S506" s="41"/>
      <c r="T506" s="45"/>
      <c r="U506" s="41"/>
      <c r="V506" s="41"/>
    </row>
    <row r="507" spans="1:22" ht="12.75" customHeight="1" thickBot="1" x14ac:dyDescent="0.3">
      <c r="A507" s="42"/>
      <c r="B507" s="42"/>
      <c r="C507" s="62"/>
      <c r="D507" s="42"/>
      <c r="E507" s="42"/>
      <c r="F507" s="42"/>
      <c r="G507" s="42"/>
      <c r="H507" s="44"/>
      <c r="I507" s="42"/>
      <c r="J507" s="42"/>
      <c r="K507" s="42"/>
      <c r="L507" s="42"/>
      <c r="M507" s="42"/>
      <c r="N507" s="42"/>
      <c r="O507" s="42"/>
      <c r="P507" s="42"/>
      <c r="Q507" s="1" t="s">
        <v>487</v>
      </c>
      <c r="R507" s="1" t="s">
        <v>34</v>
      </c>
      <c r="S507" s="42"/>
      <c r="T507" s="46"/>
      <c r="U507" s="42"/>
      <c r="V507" s="42"/>
    </row>
    <row r="508" spans="1:22" ht="12.75" customHeight="1" thickBot="1" x14ac:dyDescent="0.3">
      <c r="A508" s="47" t="s">
        <v>206</v>
      </c>
      <c r="B508" s="47">
        <v>788</v>
      </c>
      <c r="C508" s="60" t="s">
        <v>96</v>
      </c>
      <c r="D508" s="47" t="s">
        <v>98</v>
      </c>
      <c r="E508" s="47" t="s">
        <v>326</v>
      </c>
      <c r="F508" s="47" t="s">
        <v>95</v>
      </c>
      <c r="G508" s="47"/>
      <c r="H508" s="48" t="s">
        <v>486</v>
      </c>
      <c r="I508" s="47" t="s">
        <v>109</v>
      </c>
      <c r="J508" s="47" t="s">
        <v>235</v>
      </c>
      <c r="K508" s="47"/>
      <c r="L508" s="47">
        <v>0</v>
      </c>
      <c r="M508" s="47" t="s">
        <v>485</v>
      </c>
      <c r="N508" s="47" t="s">
        <v>98</v>
      </c>
      <c r="O508" s="47" t="s">
        <v>328</v>
      </c>
      <c r="P508" s="47" t="s">
        <v>39</v>
      </c>
      <c r="Q508" s="1" t="s">
        <v>484</v>
      </c>
      <c r="R508" s="1" t="s">
        <v>282</v>
      </c>
      <c r="S508" s="47" t="s">
        <v>328</v>
      </c>
      <c r="T508" s="49">
        <v>0.5</v>
      </c>
      <c r="U508" s="47">
        <v>-211</v>
      </c>
      <c r="V508" s="47"/>
    </row>
    <row r="509" spans="1:22" ht="12.75" customHeight="1" thickBot="1" x14ac:dyDescent="0.3">
      <c r="A509" s="41"/>
      <c r="B509" s="41"/>
      <c r="C509" s="61"/>
      <c r="D509" s="41"/>
      <c r="E509" s="41"/>
      <c r="F509" s="41"/>
      <c r="G509" s="41"/>
      <c r="H509" s="43"/>
      <c r="I509" s="41"/>
      <c r="J509" s="41"/>
      <c r="K509" s="41"/>
      <c r="L509" s="41"/>
      <c r="M509" s="41"/>
      <c r="N509" s="41"/>
      <c r="O509" s="41"/>
      <c r="P509" s="41"/>
      <c r="Q509" s="1" t="s">
        <v>483</v>
      </c>
      <c r="R509" s="1" t="s">
        <v>478</v>
      </c>
      <c r="S509" s="41"/>
      <c r="T509" s="45"/>
      <c r="U509" s="41"/>
      <c r="V509" s="41"/>
    </row>
    <row r="510" spans="1:22" ht="12.75" customHeight="1" thickBot="1" x14ac:dyDescent="0.3">
      <c r="A510" s="41"/>
      <c r="B510" s="41"/>
      <c r="C510" s="61"/>
      <c r="D510" s="41"/>
      <c r="E510" s="41"/>
      <c r="F510" s="41"/>
      <c r="G510" s="41"/>
      <c r="H510" s="43"/>
      <c r="I510" s="41"/>
      <c r="J510" s="41"/>
      <c r="K510" s="41"/>
      <c r="L510" s="41"/>
      <c r="M510" s="42"/>
      <c r="N510" s="42"/>
      <c r="O510" s="42"/>
      <c r="P510" s="42"/>
      <c r="Q510" s="1" t="s">
        <v>482</v>
      </c>
      <c r="R510" s="1" t="s">
        <v>478</v>
      </c>
      <c r="S510" s="41"/>
      <c r="T510" s="45"/>
      <c r="U510" s="41"/>
      <c r="V510" s="41"/>
    </row>
    <row r="511" spans="1:22" ht="12.75" customHeight="1" thickBot="1" x14ac:dyDescent="0.3">
      <c r="A511" s="41"/>
      <c r="B511" s="41"/>
      <c r="C511" s="61"/>
      <c r="D511" s="41"/>
      <c r="E511" s="41"/>
      <c r="F511" s="41"/>
      <c r="G511" s="41"/>
      <c r="H511" s="43"/>
      <c r="I511" s="41"/>
      <c r="J511" s="41"/>
      <c r="K511" s="41"/>
      <c r="L511" s="41"/>
      <c r="M511" s="47" t="s">
        <v>481</v>
      </c>
      <c r="N511" s="47" t="s">
        <v>98</v>
      </c>
      <c r="O511" s="47" t="s">
        <v>328</v>
      </c>
      <c r="P511" s="47" t="s">
        <v>24</v>
      </c>
      <c r="Q511" s="1" t="s">
        <v>480</v>
      </c>
      <c r="R511" s="1" t="s">
        <v>282</v>
      </c>
      <c r="S511" s="41"/>
      <c r="T511" s="45"/>
      <c r="U511" s="41"/>
      <c r="V511" s="41"/>
    </row>
    <row r="512" spans="1:22" ht="12.75" customHeight="1" thickBot="1" x14ac:dyDescent="0.3">
      <c r="A512" s="42"/>
      <c r="B512" s="42"/>
      <c r="C512" s="62"/>
      <c r="D512" s="42"/>
      <c r="E512" s="42"/>
      <c r="F512" s="42"/>
      <c r="G512" s="42"/>
      <c r="H512" s="44"/>
      <c r="I512" s="42"/>
      <c r="J512" s="42"/>
      <c r="K512" s="42"/>
      <c r="L512" s="42"/>
      <c r="M512" s="42"/>
      <c r="N512" s="42"/>
      <c r="O512" s="42"/>
      <c r="P512" s="42"/>
      <c r="Q512" s="1" t="s">
        <v>479</v>
      </c>
      <c r="R512" s="1" t="s">
        <v>478</v>
      </c>
      <c r="S512" s="42"/>
      <c r="T512" s="46"/>
      <c r="U512" s="42"/>
      <c r="V512" s="42"/>
    </row>
    <row r="513" spans="1:22" ht="12.75" customHeight="1" thickBot="1" x14ac:dyDescent="0.3">
      <c r="A513" s="47" t="s">
        <v>206</v>
      </c>
      <c r="B513" s="47">
        <v>789</v>
      </c>
      <c r="C513" s="60" t="s">
        <v>96</v>
      </c>
      <c r="D513" s="47" t="s">
        <v>98</v>
      </c>
      <c r="E513" s="47" t="s">
        <v>326</v>
      </c>
      <c r="F513" s="47" t="s">
        <v>95</v>
      </c>
      <c r="G513" s="47"/>
      <c r="H513" s="48" t="s">
        <v>477</v>
      </c>
      <c r="I513" s="47" t="s">
        <v>109</v>
      </c>
      <c r="J513" s="47" t="s">
        <v>235</v>
      </c>
      <c r="K513" s="47"/>
      <c r="L513" s="47">
        <v>0</v>
      </c>
      <c r="M513" s="47" t="s">
        <v>476</v>
      </c>
      <c r="N513" s="47" t="s">
        <v>98</v>
      </c>
      <c r="O513" s="47" t="s">
        <v>328</v>
      </c>
      <c r="P513" s="47" t="s">
        <v>39</v>
      </c>
      <c r="Q513" s="1" t="s">
        <v>475</v>
      </c>
      <c r="R513" s="1" t="s">
        <v>282</v>
      </c>
      <c r="S513" s="47" t="s">
        <v>328</v>
      </c>
      <c r="T513" s="49">
        <v>0.8</v>
      </c>
      <c r="U513" s="47">
        <v>-211</v>
      </c>
      <c r="V513" s="47"/>
    </row>
    <row r="514" spans="1:22" ht="12.75" customHeight="1" thickBot="1" x14ac:dyDescent="0.3">
      <c r="A514" s="41"/>
      <c r="B514" s="41"/>
      <c r="C514" s="61"/>
      <c r="D514" s="41"/>
      <c r="E514" s="41"/>
      <c r="F514" s="41"/>
      <c r="G514" s="41"/>
      <c r="H514" s="43"/>
      <c r="I514" s="41"/>
      <c r="J514" s="41"/>
      <c r="K514" s="41"/>
      <c r="L514" s="41"/>
      <c r="M514" s="42"/>
      <c r="N514" s="42"/>
      <c r="O514" s="42"/>
      <c r="P514" s="42"/>
      <c r="Q514" s="1" t="s">
        <v>426</v>
      </c>
      <c r="R514" s="1" t="s">
        <v>466</v>
      </c>
      <c r="S514" s="41"/>
      <c r="T514" s="45"/>
      <c r="U514" s="41"/>
      <c r="V514" s="41"/>
    </row>
    <row r="515" spans="1:22" ht="12.75" customHeight="1" thickBot="1" x14ac:dyDescent="0.3">
      <c r="A515" s="41"/>
      <c r="B515" s="41"/>
      <c r="C515" s="61"/>
      <c r="D515" s="41"/>
      <c r="E515" s="41"/>
      <c r="F515" s="41"/>
      <c r="G515" s="41"/>
      <c r="H515" s="43"/>
      <c r="I515" s="41"/>
      <c r="J515" s="41"/>
      <c r="K515" s="41"/>
      <c r="L515" s="41"/>
      <c r="M515" s="47" t="s">
        <v>474</v>
      </c>
      <c r="N515" s="47" t="s">
        <v>98</v>
      </c>
      <c r="O515" s="47" t="s">
        <v>328</v>
      </c>
      <c r="P515" s="47" t="s">
        <v>39</v>
      </c>
      <c r="Q515" s="1" t="s">
        <v>473</v>
      </c>
      <c r="R515" s="1" t="s">
        <v>282</v>
      </c>
      <c r="S515" s="41"/>
      <c r="T515" s="45"/>
      <c r="U515" s="41"/>
      <c r="V515" s="41"/>
    </row>
    <row r="516" spans="1:22" ht="12.75" customHeight="1" thickBot="1" x14ac:dyDescent="0.3">
      <c r="A516" s="41"/>
      <c r="B516" s="41"/>
      <c r="C516" s="61"/>
      <c r="D516" s="41"/>
      <c r="E516" s="41"/>
      <c r="F516" s="41"/>
      <c r="G516" s="41"/>
      <c r="H516" s="43"/>
      <c r="I516" s="41"/>
      <c r="J516" s="41"/>
      <c r="K516" s="41"/>
      <c r="L516" s="41"/>
      <c r="M516" s="42"/>
      <c r="N516" s="42"/>
      <c r="O516" s="42"/>
      <c r="P516" s="42"/>
      <c r="Q516" s="1" t="s">
        <v>472</v>
      </c>
      <c r="R516" s="1" t="s">
        <v>466</v>
      </c>
      <c r="S516" s="41"/>
      <c r="T516" s="45"/>
      <c r="U516" s="41"/>
      <c r="V516" s="41"/>
    </row>
    <row r="517" spans="1:22" ht="12.75" customHeight="1" thickBot="1" x14ac:dyDescent="0.3">
      <c r="A517" s="41"/>
      <c r="B517" s="41"/>
      <c r="C517" s="61"/>
      <c r="D517" s="41"/>
      <c r="E517" s="41"/>
      <c r="F517" s="41"/>
      <c r="G517" s="41"/>
      <c r="H517" s="43"/>
      <c r="I517" s="41"/>
      <c r="J517" s="41"/>
      <c r="K517" s="41"/>
      <c r="L517" s="41"/>
      <c r="M517" s="47" t="s">
        <v>471</v>
      </c>
      <c r="N517" s="47" t="s">
        <v>98</v>
      </c>
      <c r="O517" s="47" t="s">
        <v>328</v>
      </c>
      <c r="P517" s="47" t="s">
        <v>39</v>
      </c>
      <c r="Q517" s="1" t="s">
        <v>470</v>
      </c>
      <c r="R517" s="1" t="s">
        <v>282</v>
      </c>
      <c r="S517" s="41"/>
      <c r="T517" s="45"/>
      <c r="U517" s="41"/>
      <c r="V517" s="41"/>
    </row>
    <row r="518" spans="1:22" ht="12.75" customHeight="1" thickBot="1" x14ac:dyDescent="0.3">
      <c r="A518" s="41"/>
      <c r="B518" s="41"/>
      <c r="C518" s="61"/>
      <c r="D518" s="41"/>
      <c r="E518" s="41"/>
      <c r="F518" s="41"/>
      <c r="G518" s="41"/>
      <c r="H518" s="43"/>
      <c r="I518" s="41"/>
      <c r="J518" s="41"/>
      <c r="K518" s="41"/>
      <c r="L518" s="41"/>
      <c r="M518" s="42"/>
      <c r="N518" s="42"/>
      <c r="O518" s="42"/>
      <c r="P518" s="42"/>
      <c r="Q518" s="1" t="s">
        <v>422</v>
      </c>
      <c r="R518" s="1" t="s">
        <v>466</v>
      </c>
      <c r="S518" s="41"/>
      <c r="T518" s="45"/>
      <c r="U518" s="41"/>
      <c r="V518" s="41"/>
    </row>
    <row r="519" spans="1:22" ht="12.75" customHeight="1" thickBot="1" x14ac:dyDescent="0.3">
      <c r="A519" s="41"/>
      <c r="B519" s="41"/>
      <c r="C519" s="61"/>
      <c r="D519" s="41"/>
      <c r="E519" s="41"/>
      <c r="F519" s="41"/>
      <c r="G519" s="41"/>
      <c r="H519" s="43"/>
      <c r="I519" s="41"/>
      <c r="J519" s="41"/>
      <c r="K519" s="41"/>
      <c r="L519" s="41"/>
      <c r="M519" s="47" t="s">
        <v>469</v>
      </c>
      <c r="N519" s="47" t="s">
        <v>98</v>
      </c>
      <c r="O519" s="47" t="s">
        <v>328</v>
      </c>
      <c r="P519" s="47" t="s">
        <v>39</v>
      </c>
      <c r="Q519" s="1" t="s">
        <v>468</v>
      </c>
      <c r="R519" s="1" t="s">
        <v>282</v>
      </c>
      <c r="S519" s="41"/>
      <c r="T519" s="45"/>
      <c r="U519" s="41"/>
      <c r="V519" s="41"/>
    </row>
    <row r="520" spans="1:22" ht="12.75" customHeight="1" thickBot="1" x14ac:dyDescent="0.3">
      <c r="A520" s="41"/>
      <c r="B520" s="41"/>
      <c r="C520" s="61"/>
      <c r="D520" s="41"/>
      <c r="E520" s="41"/>
      <c r="F520" s="41"/>
      <c r="G520" s="41"/>
      <c r="H520" s="43"/>
      <c r="I520" s="41"/>
      <c r="J520" s="41"/>
      <c r="K520" s="41"/>
      <c r="L520" s="41"/>
      <c r="M520" s="42"/>
      <c r="N520" s="42"/>
      <c r="O520" s="42"/>
      <c r="P520" s="42"/>
      <c r="Q520" s="1" t="s">
        <v>467</v>
      </c>
      <c r="R520" s="1" t="s">
        <v>466</v>
      </c>
      <c r="S520" s="41"/>
      <c r="T520" s="45"/>
      <c r="U520" s="41"/>
      <c r="V520" s="41"/>
    </row>
    <row r="521" spans="1:22" ht="12.75" customHeight="1" thickBot="1" x14ac:dyDescent="0.3">
      <c r="A521" s="41"/>
      <c r="B521" s="41"/>
      <c r="C521" s="61"/>
      <c r="D521" s="41"/>
      <c r="E521" s="41"/>
      <c r="F521" s="41"/>
      <c r="G521" s="41"/>
      <c r="H521" s="43"/>
      <c r="I521" s="41"/>
      <c r="J521" s="41"/>
      <c r="K521" s="41"/>
      <c r="L521" s="41"/>
      <c r="M521" s="47" t="s">
        <v>465</v>
      </c>
      <c r="N521" s="47" t="s">
        <v>98</v>
      </c>
      <c r="O521" s="47" t="s">
        <v>328</v>
      </c>
      <c r="P521" s="47" t="s">
        <v>24</v>
      </c>
      <c r="Q521" s="1" t="s">
        <v>464</v>
      </c>
      <c r="R521" s="1" t="s">
        <v>282</v>
      </c>
      <c r="S521" s="41"/>
      <c r="T521" s="45"/>
      <c r="U521" s="41"/>
      <c r="V521" s="41"/>
    </row>
    <row r="522" spans="1:22" ht="12.75" customHeight="1" thickBot="1" x14ac:dyDescent="0.3">
      <c r="A522" s="42"/>
      <c r="B522" s="42"/>
      <c r="C522" s="62"/>
      <c r="D522" s="42"/>
      <c r="E522" s="42"/>
      <c r="F522" s="42"/>
      <c r="G522" s="42"/>
      <c r="H522" s="44"/>
      <c r="I522" s="42"/>
      <c r="J522" s="42"/>
      <c r="K522" s="42"/>
      <c r="L522" s="42"/>
      <c r="M522" s="42"/>
      <c r="N522" s="42"/>
      <c r="O522" s="42"/>
      <c r="P522" s="42"/>
      <c r="Q522" s="1" t="s">
        <v>463</v>
      </c>
      <c r="R522" s="1" t="s">
        <v>56</v>
      </c>
      <c r="S522" s="42"/>
      <c r="T522" s="46"/>
      <c r="U522" s="42"/>
      <c r="V522" s="42"/>
    </row>
    <row r="523" spans="1:22" ht="12.75" customHeight="1" thickBot="1" x14ac:dyDescent="0.3">
      <c r="A523" s="47" t="s">
        <v>206</v>
      </c>
      <c r="B523" s="47">
        <v>793</v>
      </c>
      <c r="C523" s="60" t="s">
        <v>96</v>
      </c>
      <c r="D523" s="47" t="s">
        <v>98</v>
      </c>
      <c r="E523" s="47" t="s">
        <v>326</v>
      </c>
      <c r="F523" s="47" t="s">
        <v>95</v>
      </c>
      <c r="G523" s="47" t="s">
        <v>453</v>
      </c>
      <c r="H523" s="48" t="s">
        <v>462</v>
      </c>
      <c r="I523" s="47" t="s">
        <v>109</v>
      </c>
      <c r="J523" s="47" t="s">
        <v>235</v>
      </c>
      <c r="K523" s="47"/>
      <c r="L523" s="47">
        <v>0</v>
      </c>
      <c r="M523" s="47" t="s">
        <v>375</v>
      </c>
      <c r="N523" s="47" t="s">
        <v>98</v>
      </c>
      <c r="O523" s="47" t="s">
        <v>297</v>
      </c>
      <c r="P523" s="47" t="s">
        <v>39</v>
      </c>
      <c r="Q523" s="1" t="s">
        <v>451</v>
      </c>
      <c r="R523" s="1" t="s">
        <v>282</v>
      </c>
      <c r="S523" s="47" t="s">
        <v>328</v>
      </c>
      <c r="T523" s="49">
        <v>1</v>
      </c>
      <c r="U523" s="47">
        <v>-211</v>
      </c>
      <c r="V523" s="47"/>
    </row>
    <row r="524" spans="1:22" ht="12.75" customHeight="1" thickBot="1" x14ac:dyDescent="0.3">
      <c r="A524" s="41"/>
      <c r="B524" s="41"/>
      <c r="C524" s="61"/>
      <c r="D524" s="41"/>
      <c r="E524" s="41"/>
      <c r="F524" s="41"/>
      <c r="G524" s="41"/>
      <c r="H524" s="43"/>
      <c r="I524" s="41"/>
      <c r="J524" s="41"/>
      <c r="K524" s="41"/>
      <c r="L524" s="41"/>
      <c r="M524" s="42"/>
      <c r="N524" s="42"/>
      <c r="O524" s="42"/>
      <c r="P524" s="42"/>
      <c r="Q524" s="1" t="s">
        <v>461</v>
      </c>
      <c r="R524" s="1" t="s">
        <v>56</v>
      </c>
      <c r="S524" s="41"/>
      <c r="T524" s="45"/>
      <c r="U524" s="41"/>
      <c r="V524" s="41"/>
    </row>
    <row r="525" spans="1:22" ht="12.75" customHeight="1" thickBot="1" x14ac:dyDescent="0.3">
      <c r="A525" s="41"/>
      <c r="B525" s="41"/>
      <c r="C525" s="61"/>
      <c r="D525" s="41"/>
      <c r="E525" s="41"/>
      <c r="F525" s="41"/>
      <c r="G525" s="41"/>
      <c r="H525" s="43"/>
      <c r="I525" s="41"/>
      <c r="J525" s="41"/>
      <c r="K525" s="41"/>
      <c r="L525" s="41"/>
      <c r="M525" s="47" t="s">
        <v>372</v>
      </c>
      <c r="N525" s="47" t="s">
        <v>98</v>
      </c>
      <c r="O525" s="47" t="s">
        <v>297</v>
      </c>
      <c r="P525" s="47" t="s">
        <v>39</v>
      </c>
      <c r="Q525" s="1" t="s">
        <v>460</v>
      </c>
      <c r="R525" s="1" t="s">
        <v>282</v>
      </c>
      <c r="S525" s="41"/>
      <c r="T525" s="45"/>
      <c r="U525" s="41"/>
      <c r="V525" s="41"/>
    </row>
    <row r="526" spans="1:22" ht="12.75" customHeight="1" thickBot="1" x14ac:dyDescent="0.3">
      <c r="A526" s="41"/>
      <c r="B526" s="41"/>
      <c r="C526" s="61"/>
      <c r="D526" s="41"/>
      <c r="E526" s="41"/>
      <c r="F526" s="41"/>
      <c r="G526" s="41"/>
      <c r="H526" s="43"/>
      <c r="I526" s="41"/>
      <c r="J526" s="41"/>
      <c r="K526" s="41"/>
      <c r="L526" s="41"/>
      <c r="M526" s="42"/>
      <c r="N526" s="42"/>
      <c r="O526" s="42"/>
      <c r="P526" s="42"/>
      <c r="Q526" s="1" t="s">
        <v>370</v>
      </c>
      <c r="R526" s="1" t="s">
        <v>56</v>
      </c>
      <c r="S526" s="41"/>
      <c r="T526" s="45"/>
      <c r="U526" s="41"/>
      <c r="V526" s="41"/>
    </row>
    <row r="527" spans="1:22" ht="12.75" customHeight="1" thickBot="1" x14ac:dyDescent="0.3">
      <c r="A527" s="41"/>
      <c r="B527" s="41"/>
      <c r="C527" s="61"/>
      <c r="D527" s="41"/>
      <c r="E527" s="41"/>
      <c r="F527" s="41"/>
      <c r="G527" s="41"/>
      <c r="H527" s="43"/>
      <c r="I527" s="41"/>
      <c r="J527" s="41"/>
      <c r="K527" s="41"/>
      <c r="L527" s="41"/>
      <c r="M527" s="47" t="s">
        <v>369</v>
      </c>
      <c r="N527" s="47" t="s">
        <v>98</v>
      </c>
      <c r="O527" s="47" t="s">
        <v>297</v>
      </c>
      <c r="P527" s="47" t="s">
        <v>39</v>
      </c>
      <c r="Q527" s="1" t="s">
        <v>368</v>
      </c>
      <c r="R527" s="1" t="s">
        <v>282</v>
      </c>
      <c r="S527" s="41"/>
      <c r="T527" s="45"/>
      <c r="U527" s="41"/>
      <c r="V527" s="41"/>
    </row>
    <row r="528" spans="1:22" ht="12.75" customHeight="1" thickBot="1" x14ac:dyDescent="0.3">
      <c r="A528" s="41"/>
      <c r="B528" s="41"/>
      <c r="C528" s="61"/>
      <c r="D528" s="41"/>
      <c r="E528" s="41"/>
      <c r="F528" s="41"/>
      <c r="G528" s="41"/>
      <c r="H528" s="43"/>
      <c r="I528" s="41"/>
      <c r="J528" s="41"/>
      <c r="K528" s="41"/>
      <c r="L528" s="41"/>
      <c r="M528" s="42"/>
      <c r="N528" s="42"/>
      <c r="O528" s="42"/>
      <c r="P528" s="42"/>
      <c r="Q528" s="1" t="s">
        <v>367</v>
      </c>
      <c r="R528" s="1" t="s">
        <v>56</v>
      </c>
      <c r="S528" s="41"/>
      <c r="T528" s="45"/>
      <c r="U528" s="41"/>
      <c r="V528" s="41"/>
    </row>
    <row r="529" spans="1:22" ht="12.75" customHeight="1" thickBot="1" x14ac:dyDescent="0.3">
      <c r="A529" s="41"/>
      <c r="B529" s="41"/>
      <c r="C529" s="61"/>
      <c r="D529" s="41"/>
      <c r="E529" s="41"/>
      <c r="F529" s="41"/>
      <c r="G529" s="41"/>
      <c r="H529" s="43"/>
      <c r="I529" s="41"/>
      <c r="J529" s="41"/>
      <c r="K529" s="41"/>
      <c r="L529" s="41"/>
      <c r="M529" s="47" t="s">
        <v>459</v>
      </c>
      <c r="N529" s="47" t="s">
        <v>98</v>
      </c>
      <c r="O529" s="47" t="s">
        <v>297</v>
      </c>
      <c r="P529" s="47" t="s">
        <v>39</v>
      </c>
      <c r="Q529" s="1" t="s">
        <v>458</v>
      </c>
      <c r="R529" s="1" t="s">
        <v>282</v>
      </c>
      <c r="S529" s="41"/>
      <c r="T529" s="45"/>
      <c r="U529" s="41"/>
      <c r="V529" s="41"/>
    </row>
    <row r="530" spans="1:22" ht="12.75" customHeight="1" thickBot="1" x14ac:dyDescent="0.3">
      <c r="A530" s="41"/>
      <c r="B530" s="41"/>
      <c r="C530" s="61"/>
      <c r="D530" s="41"/>
      <c r="E530" s="41"/>
      <c r="F530" s="41"/>
      <c r="G530" s="41"/>
      <c r="H530" s="43"/>
      <c r="I530" s="41"/>
      <c r="J530" s="41"/>
      <c r="K530" s="41"/>
      <c r="L530" s="41"/>
      <c r="M530" s="42"/>
      <c r="N530" s="42"/>
      <c r="O530" s="42"/>
      <c r="P530" s="42"/>
      <c r="Q530" s="1" t="s">
        <v>457</v>
      </c>
      <c r="R530" s="1" t="s">
        <v>56</v>
      </c>
      <c r="S530" s="41"/>
      <c r="T530" s="45"/>
      <c r="U530" s="41"/>
      <c r="V530" s="41"/>
    </row>
    <row r="531" spans="1:22" ht="12.75" customHeight="1" thickBot="1" x14ac:dyDescent="0.3">
      <c r="A531" s="41"/>
      <c r="B531" s="41"/>
      <c r="C531" s="61"/>
      <c r="D531" s="41"/>
      <c r="E531" s="41"/>
      <c r="F531" s="41"/>
      <c r="G531" s="41"/>
      <c r="H531" s="43"/>
      <c r="I531" s="41"/>
      <c r="J531" s="41"/>
      <c r="K531" s="41"/>
      <c r="L531" s="41"/>
      <c r="M531" s="47" t="s">
        <v>456</v>
      </c>
      <c r="N531" s="47" t="s">
        <v>98</v>
      </c>
      <c r="O531" s="47" t="s">
        <v>297</v>
      </c>
      <c r="P531" s="47" t="s">
        <v>39</v>
      </c>
      <c r="Q531" s="1" t="s">
        <v>455</v>
      </c>
      <c r="R531" s="1" t="s">
        <v>282</v>
      </c>
      <c r="S531" s="41"/>
      <c r="T531" s="45"/>
      <c r="U531" s="41"/>
      <c r="V531" s="41"/>
    </row>
    <row r="532" spans="1:22" ht="12.75" customHeight="1" thickBot="1" x14ac:dyDescent="0.3">
      <c r="A532" s="42"/>
      <c r="B532" s="42"/>
      <c r="C532" s="62"/>
      <c r="D532" s="42"/>
      <c r="E532" s="42"/>
      <c r="F532" s="42"/>
      <c r="G532" s="42"/>
      <c r="H532" s="44"/>
      <c r="I532" s="42"/>
      <c r="J532" s="42"/>
      <c r="K532" s="42"/>
      <c r="L532" s="42"/>
      <c r="M532" s="42"/>
      <c r="N532" s="42"/>
      <c r="O532" s="42"/>
      <c r="P532" s="42"/>
      <c r="Q532" s="1" t="s">
        <v>454</v>
      </c>
      <c r="R532" s="1" t="s">
        <v>56</v>
      </c>
      <c r="S532" s="42"/>
      <c r="T532" s="46"/>
      <c r="U532" s="42"/>
      <c r="V532" s="42"/>
    </row>
    <row r="533" spans="1:22" ht="12.75" customHeight="1" thickBot="1" x14ac:dyDescent="0.3">
      <c r="A533" s="47" t="s">
        <v>206</v>
      </c>
      <c r="B533" s="47">
        <v>795</v>
      </c>
      <c r="C533" s="60" t="s">
        <v>96</v>
      </c>
      <c r="D533" s="47" t="s">
        <v>98</v>
      </c>
      <c r="E533" s="47" t="s">
        <v>326</v>
      </c>
      <c r="F533" s="47" t="s">
        <v>95</v>
      </c>
      <c r="G533" s="47" t="s">
        <v>453</v>
      </c>
      <c r="H533" s="48" t="s">
        <v>452</v>
      </c>
      <c r="I533" s="47" t="s">
        <v>109</v>
      </c>
      <c r="J533" s="47" t="s">
        <v>235</v>
      </c>
      <c r="K533" s="47"/>
      <c r="L533" s="47">
        <v>0</v>
      </c>
      <c r="M533" s="47" t="s">
        <v>375</v>
      </c>
      <c r="N533" s="47" t="s">
        <v>98</v>
      </c>
      <c r="O533" s="47" t="s">
        <v>328</v>
      </c>
      <c r="P533" s="47" t="s">
        <v>39</v>
      </c>
      <c r="Q533" s="1" t="s">
        <v>451</v>
      </c>
      <c r="R533" s="1" t="s">
        <v>267</v>
      </c>
      <c r="S533" s="47" t="s">
        <v>328</v>
      </c>
      <c r="T533" s="49">
        <v>1</v>
      </c>
      <c r="U533" s="47">
        <v>-211</v>
      </c>
      <c r="V533" s="47"/>
    </row>
    <row r="534" spans="1:22" ht="12.75" customHeight="1" thickBot="1" x14ac:dyDescent="0.3">
      <c r="A534" s="41"/>
      <c r="B534" s="41"/>
      <c r="C534" s="61"/>
      <c r="D534" s="41"/>
      <c r="E534" s="41"/>
      <c r="F534" s="41"/>
      <c r="G534" s="41"/>
      <c r="H534" s="43"/>
      <c r="I534" s="41"/>
      <c r="J534" s="41"/>
      <c r="K534" s="41"/>
      <c r="L534" s="41"/>
      <c r="M534" s="42"/>
      <c r="N534" s="42"/>
      <c r="O534" s="42"/>
      <c r="P534" s="42"/>
      <c r="Q534" s="1" t="s">
        <v>450</v>
      </c>
      <c r="R534" s="1" t="s">
        <v>56</v>
      </c>
      <c r="S534" s="41"/>
      <c r="T534" s="45"/>
      <c r="U534" s="41"/>
      <c r="V534" s="41"/>
    </row>
    <row r="535" spans="1:22" ht="12.75" customHeight="1" thickBot="1" x14ac:dyDescent="0.3">
      <c r="A535" s="41"/>
      <c r="B535" s="41"/>
      <c r="C535" s="61"/>
      <c r="D535" s="41"/>
      <c r="E535" s="41"/>
      <c r="F535" s="41"/>
      <c r="G535" s="41"/>
      <c r="H535" s="43"/>
      <c r="I535" s="41"/>
      <c r="J535" s="41"/>
      <c r="K535" s="41"/>
      <c r="L535" s="41"/>
      <c r="M535" s="47" t="s">
        <v>372</v>
      </c>
      <c r="N535" s="47" t="s">
        <v>98</v>
      </c>
      <c r="O535" s="47" t="s">
        <v>328</v>
      </c>
      <c r="P535" s="47" t="s">
        <v>39</v>
      </c>
      <c r="Q535" s="1" t="s">
        <v>449</v>
      </c>
      <c r="R535" s="1" t="s">
        <v>267</v>
      </c>
      <c r="S535" s="41"/>
      <c r="T535" s="45"/>
      <c r="U535" s="41"/>
      <c r="V535" s="41"/>
    </row>
    <row r="536" spans="1:22" ht="12.75" customHeight="1" thickBot="1" x14ac:dyDescent="0.3">
      <c r="A536" s="41"/>
      <c r="B536" s="41"/>
      <c r="C536" s="61"/>
      <c r="D536" s="41"/>
      <c r="E536" s="41"/>
      <c r="F536" s="41"/>
      <c r="G536" s="41"/>
      <c r="H536" s="43"/>
      <c r="I536" s="41"/>
      <c r="J536" s="41"/>
      <c r="K536" s="41"/>
      <c r="L536" s="41"/>
      <c r="M536" s="42"/>
      <c r="N536" s="42"/>
      <c r="O536" s="42"/>
      <c r="P536" s="42"/>
      <c r="Q536" s="1" t="s">
        <v>448</v>
      </c>
      <c r="R536" s="1" t="s">
        <v>56</v>
      </c>
      <c r="S536" s="41"/>
      <c r="T536" s="45"/>
      <c r="U536" s="41"/>
      <c r="V536" s="41"/>
    </row>
    <row r="537" spans="1:22" ht="12.75" customHeight="1" thickBot="1" x14ac:dyDescent="0.3">
      <c r="A537" s="41"/>
      <c r="B537" s="41"/>
      <c r="C537" s="61"/>
      <c r="D537" s="41"/>
      <c r="E537" s="41"/>
      <c r="F537" s="41"/>
      <c r="G537" s="41"/>
      <c r="H537" s="43"/>
      <c r="I537" s="41"/>
      <c r="J537" s="41"/>
      <c r="K537" s="41"/>
      <c r="L537" s="41"/>
      <c r="M537" s="47" t="s">
        <v>447</v>
      </c>
      <c r="N537" s="47" t="s">
        <v>98</v>
      </c>
      <c r="O537" s="47" t="s">
        <v>328</v>
      </c>
      <c r="P537" s="47" t="s">
        <v>39</v>
      </c>
      <c r="Q537" s="1" t="s">
        <v>368</v>
      </c>
      <c r="R537" s="1" t="s">
        <v>267</v>
      </c>
      <c r="S537" s="41"/>
      <c r="T537" s="45"/>
      <c r="U537" s="41"/>
      <c r="V537" s="41"/>
    </row>
    <row r="538" spans="1:22" ht="12.75" customHeight="1" thickBot="1" x14ac:dyDescent="0.3">
      <c r="A538" s="41"/>
      <c r="B538" s="41"/>
      <c r="C538" s="61"/>
      <c r="D538" s="41"/>
      <c r="E538" s="41"/>
      <c r="F538" s="41"/>
      <c r="G538" s="41"/>
      <c r="H538" s="43"/>
      <c r="I538" s="41"/>
      <c r="J538" s="41"/>
      <c r="K538" s="41"/>
      <c r="L538" s="41"/>
      <c r="M538" s="42"/>
      <c r="N538" s="42"/>
      <c r="O538" s="42"/>
      <c r="P538" s="42"/>
      <c r="Q538" s="1" t="s">
        <v>367</v>
      </c>
      <c r="R538" s="1" t="s">
        <v>56</v>
      </c>
      <c r="S538" s="41"/>
      <c r="T538" s="45"/>
      <c r="U538" s="41"/>
      <c r="V538" s="41"/>
    </row>
    <row r="539" spans="1:22" ht="12.75" customHeight="1" thickBot="1" x14ac:dyDescent="0.3">
      <c r="A539" s="41"/>
      <c r="B539" s="41"/>
      <c r="C539" s="61"/>
      <c r="D539" s="41"/>
      <c r="E539" s="41"/>
      <c r="F539" s="41"/>
      <c r="G539" s="41"/>
      <c r="H539" s="43"/>
      <c r="I539" s="41"/>
      <c r="J539" s="41"/>
      <c r="K539" s="41"/>
      <c r="L539" s="41"/>
      <c r="M539" s="47" t="s">
        <v>446</v>
      </c>
      <c r="N539" s="47" t="s">
        <v>98</v>
      </c>
      <c r="O539" s="47" t="s">
        <v>328</v>
      </c>
      <c r="P539" s="47" t="s">
        <v>39</v>
      </c>
      <c r="Q539" s="1" t="s">
        <v>445</v>
      </c>
      <c r="R539" s="1" t="s">
        <v>267</v>
      </c>
      <c r="S539" s="41"/>
      <c r="T539" s="45"/>
      <c r="U539" s="41"/>
      <c r="V539" s="41"/>
    </row>
    <row r="540" spans="1:22" ht="12.75" customHeight="1" thickBot="1" x14ac:dyDescent="0.3">
      <c r="A540" s="41"/>
      <c r="B540" s="41"/>
      <c r="C540" s="61"/>
      <c r="D540" s="41"/>
      <c r="E540" s="41"/>
      <c r="F540" s="41"/>
      <c r="G540" s="41"/>
      <c r="H540" s="43"/>
      <c r="I540" s="41"/>
      <c r="J540" s="41"/>
      <c r="K540" s="41"/>
      <c r="L540" s="41"/>
      <c r="M540" s="41"/>
      <c r="N540" s="41"/>
      <c r="O540" s="41"/>
      <c r="P540" s="41"/>
      <c r="Q540" s="1" t="s">
        <v>444</v>
      </c>
      <c r="R540" s="1" t="s">
        <v>443</v>
      </c>
      <c r="S540" s="41"/>
      <c r="T540" s="45"/>
      <c r="U540" s="41"/>
      <c r="V540" s="41"/>
    </row>
    <row r="541" spans="1:22" ht="12.75" customHeight="1" thickBot="1" x14ac:dyDescent="0.3">
      <c r="A541" s="41"/>
      <c r="B541" s="41"/>
      <c r="C541" s="61"/>
      <c r="D541" s="41"/>
      <c r="E541" s="41"/>
      <c r="F541" s="41"/>
      <c r="G541" s="41"/>
      <c r="H541" s="43"/>
      <c r="I541" s="41"/>
      <c r="J541" s="41"/>
      <c r="K541" s="41"/>
      <c r="L541" s="41"/>
      <c r="M541" s="42"/>
      <c r="N541" s="42"/>
      <c r="O541" s="42"/>
      <c r="P541" s="42"/>
      <c r="Q541" s="1" t="s">
        <v>442</v>
      </c>
      <c r="R541" s="1" t="s">
        <v>56</v>
      </c>
      <c r="S541" s="41"/>
      <c r="T541" s="45"/>
      <c r="U541" s="41"/>
      <c r="V541" s="41"/>
    </row>
    <row r="542" spans="1:22" ht="12.75" customHeight="1" thickBot="1" x14ac:dyDescent="0.3">
      <c r="A542" s="41"/>
      <c r="B542" s="41"/>
      <c r="C542" s="61"/>
      <c r="D542" s="41"/>
      <c r="E542" s="41"/>
      <c r="F542" s="41"/>
      <c r="G542" s="41"/>
      <c r="H542" s="43"/>
      <c r="I542" s="41"/>
      <c r="J542" s="41"/>
      <c r="K542" s="41"/>
      <c r="L542" s="41"/>
      <c r="M542" s="47" t="s">
        <v>441</v>
      </c>
      <c r="N542" s="47" t="s">
        <v>98</v>
      </c>
      <c r="O542" s="47" t="s">
        <v>328</v>
      </c>
      <c r="P542" s="47" t="s">
        <v>39</v>
      </c>
      <c r="Q542" s="1" t="s">
        <v>346</v>
      </c>
      <c r="R542" s="1" t="s">
        <v>267</v>
      </c>
      <c r="S542" s="41"/>
      <c r="T542" s="45"/>
      <c r="U542" s="41"/>
      <c r="V542" s="41"/>
    </row>
    <row r="543" spans="1:22" ht="12.75" customHeight="1" thickBot="1" x14ac:dyDescent="0.3">
      <c r="A543" s="41"/>
      <c r="B543" s="41"/>
      <c r="C543" s="61"/>
      <c r="D543" s="41"/>
      <c r="E543" s="41"/>
      <c r="F543" s="41"/>
      <c r="G543" s="41"/>
      <c r="H543" s="43"/>
      <c r="I543" s="41"/>
      <c r="J543" s="41"/>
      <c r="K543" s="41"/>
      <c r="L543" s="41"/>
      <c r="M543" s="42"/>
      <c r="N543" s="42"/>
      <c r="O543" s="42"/>
      <c r="P543" s="42"/>
      <c r="Q543" s="1" t="s">
        <v>440</v>
      </c>
      <c r="R543" s="1" t="s">
        <v>56</v>
      </c>
      <c r="S543" s="41"/>
      <c r="T543" s="45"/>
      <c r="U543" s="41"/>
      <c r="V543" s="41"/>
    </row>
    <row r="544" spans="1:22" ht="12.75" customHeight="1" thickBot="1" x14ac:dyDescent="0.3">
      <c r="A544" s="41"/>
      <c r="B544" s="41"/>
      <c r="C544" s="61"/>
      <c r="D544" s="41"/>
      <c r="E544" s="41"/>
      <c r="F544" s="41"/>
      <c r="G544" s="41"/>
      <c r="H544" s="43"/>
      <c r="I544" s="41"/>
      <c r="J544" s="41"/>
      <c r="K544" s="41"/>
      <c r="L544" s="41"/>
      <c r="M544" s="47" t="s">
        <v>439</v>
      </c>
      <c r="N544" s="47" t="s">
        <v>98</v>
      </c>
      <c r="O544" s="47" t="s">
        <v>328</v>
      </c>
      <c r="P544" s="47" t="s">
        <v>39</v>
      </c>
      <c r="Q544" s="1" t="s">
        <v>438</v>
      </c>
      <c r="R544" s="1" t="s">
        <v>267</v>
      </c>
      <c r="S544" s="41"/>
      <c r="T544" s="45"/>
      <c r="U544" s="41"/>
      <c r="V544" s="41"/>
    </row>
    <row r="545" spans="1:22" ht="12.75" customHeight="1" thickBot="1" x14ac:dyDescent="0.3">
      <c r="A545" s="41"/>
      <c r="B545" s="41"/>
      <c r="C545" s="61"/>
      <c r="D545" s="41"/>
      <c r="E545" s="41"/>
      <c r="F545" s="41"/>
      <c r="G545" s="41"/>
      <c r="H545" s="43"/>
      <c r="I545" s="41"/>
      <c r="J545" s="41"/>
      <c r="K545" s="41"/>
      <c r="L545" s="41"/>
      <c r="M545" s="42"/>
      <c r="N545" s="42"/>
      <c r="O545" s="42"/>
      <c r="P545" s="42"/>
      <c r="Q545" s="1" t="s">
        <v>437</v>
      </c>
      <c r="R545" s="1" t="s">
        <v>56</v>
      </c>
      <c r="S545" s="41"/>
      <c r="T545" s="45"/>
      <c r="U545" s="41"/>
      <c r="V545" s="41"/>
    </row>
    <row r="546" spans="1:22" ht="12.75" customHeight="1" thickBot="1" x14ac:dyDescent="0.3">
      <c r="A546" s="41"/>
      <c r="B546" s="41"/>
      <c r="C546" s="61"/>
      <c r="D546" s="41"/>
      <c r="E546" s="41"/>
      <c r="F546" s="41"/>
      <c r="G546" s="41"/>
      <c r="H546" s="43"/>
      <c r="I546" s="41"/>
      <c r="J546" s="41"/>
      <c r="K546" s="41"/>
      <c r="L546" s="41"/>
      <c r="M546" s="47" t="s">
        <v>436</v>
      </c>
      <c r="N546" s="47" t="s">
        <v>98</v>
      </c>
      <c r="O546" s="47" t="s">
        <v>328</v>
      </c>
      <c r="P546" s="47" t="s">
        <v>39</v>
      </c>
      <c r="Q546" s="1" t="s">
        <v>435</v>
      </c>
      <c r="R546" s="1" t="s">
        <v>267</v>
      </c>
      <c r="S546" s="41"/>
      <c r="T546" s="45"/>
      <c r="U546" s="41"/>
      <c r="V546" s="41"/>
    </row>
    <row r="547" spans="1:22" ht="12.75" customHeight="1" thickBot="1" x14ac:dyDescent="0.3">
      <c r="A547" s="41"/>
      <c r="B547" s="41"/>
      <c r="C547" s="61"/>
      <c r="D547" s="41"/>
      <c r="E547" s="41"/>
      <c r="F547" s="41"/>
      <c r="G547" s="41"/>
      <c r="H547" s="43"/>
      <c r="I547" s="41"/>
      <c r="J547" s="41"/>
      <c r="K547" s="41"/>
      <c r="L547" s="41"/>
      <c r="M547" s="41"/>
      <c r="N547" s="41"/>
      <c r="O547" s="41"/>
      <c r="P547" s="41"/>
      <c r="Q547" s="1" t="s">
        <v>434</v>
      </c>
      <c r="R547" s="1" t="s">
        <v>56</v>
      </c>
      <c r="S547" s="41"/>
      <c r="T547" s="45"/>
      <c r="U547" s="41"/>
      <c r="V547" s="41"/>
    </row>
    <row r="548" spans="1:22" ht="12.75" customHeight="1" thickBot="1" x14ac:dyDescent="0.3">
      <c r="A548" s="42"/>
      <c r="B548" s="42"/>
      <c r="C548" s="62"/>
      <c r="D548" s="42"/>
      <c r="E548" s="42"/>
      <c r="F548" s="42"/>
      <c r="G548" s="42"/>
      <c r="H548" s="44"/>
      <c r="I548" s="42"/>
      <c r="J548" s="42"/>
      <c r="K548" s="42"/>
      <c r="L548" s="42"/>
      <c r="M548" s="42"/>
      <c r="N548" s="42"/>
      <c r="O548" s="42"/>
      <c r="P548" s="42"/>
      <c r="Q548" s="1" t="s">
        <v>433</v>
      </c>
      <c r="R548" s="1" t="s">
        <v>56</v>
      </c>
      <c r="S548" s="42"/>
      <c r="T548" s="46"/>
      <c r="U548" s="42"/>
      <c r="V548" s="42"/>
    </row>
    <row r="549" spans="1:22" ht="12.75" customHeight="1" thickBot="1" x14ac:dyDescent="0.3">
      <c r="A549" s="47" t="s">
        <v>206</v>
      </c>
      <c r="B549" s="47">
        <v>796</v>
      </c>
      <c r="C549" s="60" t="s">
        <v>96</v>
      </c>
      <c r="D549" s="47" t="s">
        <v>98</v>
      </c>
      <c r="E549" s="47" t="s">
        <v>326</v>
      </c>
      <c r="F549" s="47" t="s">
        <v>95</v>
      </c>
      <c r="G549" s="47"/>
      <c r="H549" s="48" t="s">
        <v>432</v>
      </c>
      <c r="I549" s="47" t="s">
        <v>109</v>
      </c>
      <c r="J549" s="47" t="s">
        <v>235</v>
      </c>
      <c r="K549" s="47"/>
      <c r="L549" s="47">
        <v>0</v>
      </c>
      <c r="M549" s="47" t="s">
        <v>431</v>
      </c>
      <c r="N549" s="47" t="s">
        <v>98</v>
      </c>
      <c r="O549" s="47" t="s">
        <v>160</v>
      </c>
      <c r="P549" s="47" t="s">
        <v>39</v>
      </c>
      <c r="Q549" s="1" t="s">
        <v>430</v>
      </c>
      <c r="R549" s="1" t="s">
        <v>160</v>
      </c>
      <c r="S549" s="47" t="s">
        <v>328</v>
      </c>
      <c r="T549" s="50">
        <v>0.875</v>
      </c>
      <c r="U549" s="47">
        <v>-211</v>
      </c>
      <c r="V549" s="47"/>
    </row>
    <row r="550" spans="1:22" ht="12.75" customHeight="1" thickBot="1" x14ac:dyDescent="0.3">
      <c r="A550" s="41"/>
      <c r="B550" s="41"/>
      <c r="C550" s="61"/>
      <c r="D550" s="41"/>
      <c r="E550" s="41"/>
      <c r="F550" s="41"/>
      <c r="G550" s="41"/>
      <c r="H550" s="43"/>
      <c r="I550" s="41"/>
      <c r="J550" s="41"/>
      <c r="K550" s="41"/>
      <c r="L550" s="41"/>
      <c r="M550" s="42"/>
      <c r="N550" s="42"/>
      <c r="O550" s="42"/>
      <c r="P550" s="42"/>
      <c r="Q550" s="1" t="s">
        <v>429</v>
      </c>
      <c r="R550" s="1" t="s">
        <v>56</v>
      </c>
      <c r="S550" s="41"/>
      <c r="T550" s="51"/>
      <c r="U550" s="41"/>
      <c r="V550" s="41"/>
    </row>
    <row r="551" spans="1:22" ht="12.75" customHeight="1" thickBot="1" x14ac:dyDescent="0.3">
      <c r="A551" s="41"/>
      <c r="B551" s="41"/>
      <c r="C551" s="61"/>
      <c r="D551" s="41"/>
      <c r="E551" s="41"/>
      <c r="F551" s="41"/>
      <c r="G551" s="41"/>
      <c r="H551" s="43"/>
      <c r="I551" s="41"/>
      <c r="J551" s="41"/>
      <c r="K551" s="41"/>
      <c r="L551" s="41"/>
      <c r="M551" s="47" t="s">
        <v>428</v>
      </c>
      <c r="N551" s="47" t="s">
        <v>98</v>
      </c>
      <c r="O551" s="47" t="s">
        <v>160</v>
      </c>
      <c r="P551" s="47" t="s">
        <v>39</v>
      </c>
      <c r="Q551" s="1" t="s">
        <v>427</v>
      </c>
      <c r="R551" s="1" t="s">
        <v>160</v>
      </c>
      <c r="S551" s="41"/>
      <c r="T551" s="51"/>
      <c r="U551" s="41"/>
      <c r="V551" s="41"/>
    </row>
    <row r="552" spans="1:22" ht="12.75" customHeight="1" thickBot="1" x14ac:dyDescent="0.3">
      <c r="A552" s="41"/>
      <c r="B552" s="41"/>
      <c r="C552" s="61"/>
      <c r="D552" s="41"/>
      <c r="E552" s="41"/>
      <c r="F552" s="41"/>
      <c r="G552" s="41"/>
      <c r="H552" s="43"/>
      <c r="I552" s="41"/>
      <c r="J552" s="41"/>
      <c r="K552" s="41"/>
      <c r="L552" s="41"/>
      <c r="M552" s="41"/>
      <c r="N552" s="41"/>
      <c r="O552" s="41"/>
      <c r="P552" s="41"/>
      <c r="Q552" s="1" t="s">
        <v>426</v>
      </c>
      <c r="R552" s="1" t="s">
        <v>56</v>
      </c>
      <c r="S552" s="41"/>
      <c r="T552" s="51"/>
      <c r="U552" s="41"/>
      <c r="V552" s="41"/>
    </row>
    <row r="553" spans="1:22" ht="12.75" customHeight="1" thickBot="1" x14ac:dyDescent="0.3">
      <c r="A553" s="41"/>
      <c r="B553" s="41"/>
      <c r="C553" s="61"/>
      <c r="D553" s="41"/>
      <c r="E553" s="41"/>
      <c r="F553" s="41"/>
      <c r="G553" s="41"/>
      <c r="H553" s="43"/>
      <c r="I553" s="41"/>
      <c r="J553" s="41"/>
      <c r="K553" s="41"/>
      <c r="L553" s="41"/>
      <c r="M553" s="42"/>
      <c r="N553" s="42"/>
      <c r="O553" s="42"/>
      <c r="P553" s="42"/>
      <c r="Q553" s="1" t="s">
        <v>425</v>
      </c>
      <c r="R553" s="1" t="s">
        <v>56</v>
      </c>
      <c r="S553" s="41"/>
      <c r="T553" s="51"/>
      <c r="U553" s="41"/>
      <c r="V553" s="41"/>
    </row>
    <row r="554" spans="1:22" ht="12.75" customHeight="1" thickBot="1" x14ac:dyDescent="0.3">
      <c r="A554" s="41"/>
      <c r="B554" s="41"/>
      <c r="C554" s="61"/>
      <c r="D554" s="41"/>
      <c r="E554" s="41"/>
      <c r="F554" s="41"/>
      <c r="G554" s="41"/>
      <c r="H554" s="43"/>
      <c r="I554" s="41"/>
      <c r="J554" s="41"/>
      <c r="K554" s="41"/>
      <c r="L554" s="41"/>
      <c r="M554" s="47" t="s">
        <v>424</v>
      </c>
      <c r="N554" s="47" t="s">
        <v>98</v>
      </c>
      <c r="O554" s="47" t="s">
        <v>160</v>
      </c>
      <c r="P554" s="47" t="s">
        <v>39</v>
      </c>
      <c r="Q554" s="1" t="s">
        <v>423</v>
      </c>
      <c r="R554" s="1" t="s">
        <v>160</v>
      </c>
      <c r="S554" s="41"/>
      <c r="T554" s="51"/>
      <c r="U554" s="41"/>
      <c r="V554" s="41"/>
    </row>
    <row r="555" spans="1:22" ht="12.75" customHeight="1" thickBot="1" x14ac:dyDescent="0.3">
      <c r="A555" s="41"/>
      <c r="B555" s="41"/>
      <c r="C555" s="61"/>
      <c r="D555" s="41"/>
      <c r="E555" s="41"/>
      <c r="F555" s="41"/>
      <c r="G555" s="41"/>
      <c r="H555" s="43"/>
      <c r="I555" s="41"/>
      <c r="J555" s="41"/>
      <c r="K555" s="41"/>
      <c r="L555" s="41"/>
      <c r="M555" s="42"/>
      <c r="N555" s="42"/>
      <c r="O555" s="42"/>
      <c r="P555" s="42"/>
      <c r="Q555" s="1" t="s">
        <v>422</v>
      </c>
      <c r="R555" s="1" t="s">
        <v>56</v>
      </c>
      <c r="S555" s="41"/>
      <c r="T555" s="51"/>
      <c r="U555" s="41"/>
      <c r="V555" s="41"/>
    </row>
    <row r="556" spans="1:22" ht="12.75" customHeight="1" thickBot="1" x14ac:dyDescent="0.3">
      <c r="A556" s="41"/>
      <c r="B556" s="41"/>
      <c r="C556" s="61"/>
      <c r="D556" s="41"/>
      <c r="E556" s="41"/>
      <c r="F556" s="41"/>
      <c r="G556" s="41"/>
      <c r="H556" s="43"/>
      <c r="I556" s="41"/>
      <c r="J556" s="41"/>
      <c r="K556" s="41"/>
      <c r="L556" s="41"/>
      <c r="M556" s="47" t="s">
        <v>421</v>
      </c>
      <c r="N556" s="47" t="s">
        <v>98</v>
      </c>
      <c r="O556" s="47" t="s">
        <v>160</v>
      </c>
      <c r="P556" s="47" t="s">
        <v>39</v>
      </c>
      <c r="Q556" s="1" t="s">
        <v>420</v>
      </c>
      <c r="R556" s="1" t="s">
        <v>160</v>
      </c>
      <c r="S556" s="41"/>
      <c r="T556" s="51"/>
      <c r="U556" s="41"/>
      <c r="V556" s="41"/>
    </row>
    <row r="557" spans="1:22" ht="12.75" customHeight="1" thickBot="1" x14ac:dyDescent="0.3">
      <c r="A557" s="41"/>
      <c r="B557" s="41"/>
      <c r="C557" s="61"/>
      <c r="D557" s="41"/>
      <c r="E557" s="41"/>
      <c r="F557" s="41"/>
      <c r="G557" s="41"/>
      <c r="H557" s="43"/>
      <c r="I557" s="41"/>
      <c r="J557" s="41"/>
      <c r="K557" s="41"/>
      <c r="L557" s="41"/>
      <c r="M557" s="42"/>
      <c r="N557" s="42"/>
      <c r="O557" s="42"/>
      <c r="P557" s="42"/>
      <c r="Q557" s="1" t="s">
        <v>419</v>
      </c>
      <c r="R557" s="1" t="s">
        <v>56</v>
      </c>
      <c r="S557" s="41"/>
      <c r="T557" s="51"/>
      <c r="U557" s="41"/>
      <c r="V557" s="41"/>
    </row>
    <row r="558" spans="1:22" ht="12.75" customHeight="1" thickBot="1" x14ac:dyDescent="0.3">
      <c r="A558" s="41"/>
      <c r="B558" s="41"/>
      <c r="C558" s="61"/>
      <c r="D558" s="41"/>
      <c r="E558" s="41"/>
      <c r="F558" s="41"/>
      <c r="G558" s="41"/>
      <c r="H558" s="43"/>
      <c r="I558" s="41"/>
      <c r="J558" s="41"/>
      <c r="K558" s="41"/>
      <c r="L558" s="41"/>
      <c r="M558" s="47" t="s">
        <v>418</v>
      </c>
      <c r="N558" s="47" t="s">
        <v>98</v>
      </c>
      <c r="O558" s="47" t="s">
        <v>160</v>
      </c>
      <c r="P558" s="47" t="s">
        <v>39</v>
      </c>
      <c r="Q558" s="1" t="s">
        <v>417</v>
      </c>
      <c r="R558" s="1" t="s">
        <v>160</v>
      </c>
      <c r="S558" s="41"/>
      <c r="T558" s="51"/>
      <c r="U558" s="41"/>
      <c r="V558" s="41"/>
    </row>
    <row r="559" spans="1:22" ht="12.75" customHeight="1" thickBot="1" x14ac:dyDescent="0.3">
      <c r="A559" s="41"/>
      <c r="B559" s="41"/>
      <c r="C559" s="61"/>
      <c r="D559" s="41"/>
      <c r="E559" s="41"/>
      <c r="F559" s="41"/>
      <c r="G559" s="41"/>
      <c r="H559" s="43"/>
      <c r="I559" s="41"/>
      <c r="J559" s="41"/>
      <c r="K559" s="41"/>
      <c r="L559" s="41"/>
      <c r="M559" s="42"/>
      <c r="N559" s="42"/>
      <c r="O559" s="42"/>
      <c r="P559" s="42"/>
      <c r="Q559" s="1" t="s">
        <v>416</v>
      </c>
      <c r="R559" s="1" t="s">
        <v>56</v>
      </c>
      <c r="S559" s="41"/>
      <c r="T559" s="51"/>
      <c r="U559" s="41"/>
      <c r="V559" s="41"/>
    </row>
    <row r="560" spans="1:22" ht="12.75" customHeight="1" thickBot="1" x14ac:dyDescent="0.3">
      <c r="A560" s="41"/>
      <c r="B560" s="41"/>
      <c r="C560" s="61"/>
      <c r="D560" s="41"/>
      <c r="E560" s="41"/>
      <c r="F560" s="41"/>
      <c r="G560" s="41"/>
      <c r="H560" s="43"/>
      <c r="I560" s="41"/>
      <c r="J560" s="41"/>
      <c r="K560" s="41"/>
      <c r="L560" s="41"/>
      <c r="M560" s="47" t="s">
        <v>415</v>
      </c>
      <c r="N560" s="47" t="s">
        <v>98</v>
      </c>
      <c r="O560" s="47" t="s">
        <v>160</v>
      </c>
      <c r="P560" s="47" t="s">
        <v>24</v>
      </c>
      <c r="Q560" s="1" t="s">
        <v>414</v>
      </c>
      <c r="R560" s="1" t="s">
        <v>160</v>
      </c>
      <c r="S560" s="41"/>
      <c r="T560" s="51"/>
      <c r="U560" s="41"/>
      <c r="V560" s="41"/>
    </row>
    <row r="561" spans="1:22" ht="12.75" customHeight="1" thickBot="1" x14ac:dyDescent="0.3">
      <c r="A561" s="41"/>
      <c r="B561" s="41"/>
      <c r="C561" s="61"/>
      <c r="D561" s="41"/>
      <c r="E561" s="41"/>
      <c r="F561" s="41"/>
      <c r="G561" s="41"/>
      <c r="H561" s="43"/>
      <c r="I561" s="41"/>
      <c r="J561" s="41"/>
      <c r="K561" s="41"/>
      <c r="L561" s="41"/>
      <c r="M561" s="42"/>
      <c r="N561" s="42"/>
      <c r="O561" s="42"/>
      <c r="P561" s="42"/>
      <c r="Q561" s="1" t="s">
        <v>413</v>
      </c>
      <c r="R561" s="1" t="s">
        <v>56</v>
      </c>
      <c r="S561" s="41"/>
      <c r="T561" s="51"/>
      <c r="U561" s="41"/>
      <c r="V561" s="41"/>
    </row>
    <row r="562" spans="1:22" ht="12.75" customHeight="1" thickBot="1" x14ac:dyDescent="0.3">
      <c r="A562" s="41"/>
      <c r="B562" s="41"/>
      <c r="C562" s="61"/>
      <c r="D562" s="41"/>
      <c r="E562" s="41"/>
      <c r="F562" s="41"/>
      <c r="G562" s="41"/>
      <c r="H562" s="43"/>
      <c r="I562" s="41"/>
      <c r="J562" s="41"/>
      <c r="K562" s="41"/>
      <c r="L562" s="41"/>
      <c r="M562" s="47" t="s">
        <v>412</v>
      </c>
      <c r="N562" s="47" t="s">
        <v>98</v>
      </c>
      <c r="O562" s="47" t="s">
        <v>160</v>
      </c>
      <c r="P562" s="47" t="s">
        <v>39</v>
      </c>
      <c r="Q562" s="1" t="s">
        <v>411</v>
      </c>
      <c r="R562" s="1" t="s">
        <v>160</v>
      </c>
      <c r="S562" s="41"/>
      <c r="T562" s="51"/>
      <c r="U562" s="41"/>
      <c r="V562" s="41"/>
    </row>
    <row r="563" spans="1:22" ht="12.75" customHeight="1" thickBot="1" x14ac:dyDescent="0.3">
      <c r="A563" s="41"/>
      <c r="B563" s="41"/>
      <c r="C563" s="61"/>
      <c r="D563" s="41"/>
      <c r="E563" s="41"/>
      <c r="F563" s="41"/>
      <c r="G563" s="41"/>
      <c r="H563" s="43"/>
      <c r="I563" s="41"/>
      <c r="J563" s="41"/>
      <c r="K563" s="41"/>
      <c r="L563" s="41"/>
      <c r="M563" s="42"/>
      <c r="N563" s="42"/>
      <c r="O563" s="42"/>
      <c r="P563" s="42"/>
      <c r="Q563" s="1" t="s">
        <v>410</v>
      </c>
      <c r="R563" s="1" t="s">
        <v>56</v>
      </c>
      <c r="S563" s="41"/>
      <c r="T563" s="51"/>
      <c r="U563" s="41"/>
      <c r="V563" s="41"/>
    </row>
    <row r="564" spans="1:22" ht="12.75" customHeight="1" thickBot="1" x14ac:dyDescent="0.3">
      <c r="A564" s="41"/>
      <c r="B564" s="41"/>
      <c r="C564" s="61"/>
      <c r="D564" s="41"/>
      <c r="E564" s="41"/>
      <c r="F564" s="41"/>
      <c r="G564" s="41"/>
      <c r="H564" s="43"/>
      <c r="I564" s="41"/>
      <c r="J564" s="41"/>
      <c r="K564" s="41"/>
      <c r="L564" s="41"/>
      <c r="M564" s="47" t="s">
        <v>409</v>
      </c>
      <c r="N564" s="47" t="s">
        <v>98</v>
      </c>
      <c r="O564" s="47" t="s">
        <v>160</v>
      </c>
      <c r="P564" s="47" t="s">
        <v>39</v>
      </c>
      <c r="Q564" s="1" t="s">
        <v>408</v>
      </c>
      <c r="R564" s="1" t="s">
        <v>160</v>
      </c>
      <c r="S564" s="41"/>
      <c r="T564" s="51"/>
      <c r="U564" s="41"/>
      <c r="V564" s="41"/>
    </row>
    <row r="565" spans="1:22" ht="12.75" customHeight="1" thickBot="1" x14ac:dyDescent="0.3">
      <c r="A565" s="42"/>
      <c r="B565" s="42"/>
      <c r="C565" s="62"/>
      <c r="D565" s="42"/>
      <c r="E565" s="42"/>
      <c r="F565" s="42"/>
      <c r="G565" s="42"/>
      <c r="H565" s="44"/>
      <c r="I565" s="42"/>
      <c r="J565" s="42"/>
      <c r="K565" s="42"/>
      <c r="L565" s="42"/>
      <c r="M565" s="42"/>
      <c r="N565" s="42"/>
      <c r="O565" s="42"/>
      <c r="P565" s="42"/>
      <c r="Q565" s="1" t="s">
        <v>407</v>
      </c>
      <c r="R565" s="1" t="s">
        <v>56</v>
      </c>
      <c r="S565" s="42"/>
      <c r="T565" s="52"/>
      <c r="U565" s="42"/>
      <c r="V565" s="42"/>
    </row>
    <row r="566" spans="1:22" ht="12.75" customHeight="1" thickBot="1" x14ac:dyDescent="0.3">
      <c r="A566" s="47" t="s">
        <v>206</v>
      </c>
      <c r="B566" s="47">
        <v>797</v>
      </c>
      <c r="C566" s="60" t="s">
        <v>96</v>
      </c>
      <c r="D566" s="47" t="s">
        <v>98</v>
      </c>
      <c r="E566" s="47" t="s">
        <v>326</v>
      </c>
      <c r="F566" s="47" t="s">
        <v>95</v>
      </c>
      <c r="G566" s="47"/>
      <c r="H566" s="48" t="s">
        <v>406</v>
      </c>
      <c r="I566" s="47" t="s">
        <v>109</v>
      </c>
      <c r="J566" s="47" t="s">
        <v>235</v>
      </c>
      <c r="K566" s="47"/>
      <c r="L566" s="47">
        <v>0</v>
      </c>
      <c r="M566" s="47" t="s">
        <v>324</v>
      </c>
      <c r="N566" s="47" t="s">
        <v>98</v>
      </c>
      <c r="O566" s="47" t="s">
        <v>297</v>
      </c>
      <c r="P566" s="47" t="s">
        <v>39</v>
      </c>
      <c r="Q566" s="1" t="s">
        <v>405</v>
      </c>
      <c r="R566" s="1" t="s">
        <v>267</v>
      </c>
      <c r="S566" s="47" t="s">
        <v>328</v>
      </c>
      <c r="T566" s="49">
        <v>1</v>
      </c>
      <c r="U566" s="47">
        <v>-211</v>
      </c>
      <c r="V566" s="47"/>
    </row>
    <row r="567" spans="1:22" ht="12.75" customHeight="1" thickBot="1" x14ac:dyDescent="0.3">
      <c r="A567" s="41"/>
      <c r="B567" s="41"/>
      <c r="C567" s="61"/>
      <c r="D567" s="41"/>
      <c r="E567" s="41"/>
      <c r="F567" s="41"/>
      <c r="G567" s="41"/>
      <c r="H567" s="43"/>
      <c r="I567" s="41"/>
      <c r="J567" s="41"/>
      <c r="K567" s="41"/>
      <c r="L567" s="41"/>
      <c r="M567" s="42"/>
      <c r="N567" s="42"/>
      <c r="O567" s="42"/>
      <c r="P567" s="42"/>
      <c r="Q567" s="1" t="s">
        <v>404</v>
      </c>
      <c r="R567" s="1" t="s">
        <v>56</v>
      </c>
      <c r="S567" s="41"/>
      <c r="T567" s="45"/>
      <c r="U567" s="41"/>
      <c r="V567" s="41"/>
    </row>
    <row r="568" spans="1:22" ht="12.75" customHeight="1" thickBot="1" x14ac:dyDescent="0.3">
      <c r="A568" s="41"/>
      <c r="B568" s="41"/>
      <c r="C568" s="61"/>
      <c r="D568" s="41"/>
      <c r="E568" s="41"/>
      <c r="F568" s="41"/>
      <c r="G568" s="41"/>
      <c r="H568" s="43"/>
      <c r="I568" s="41"/>
      <c r="J568" s="41"/>
      <c r="K568" s="41"/>
      <c r="L568" s="41"/>
      <c r="M568" s="47" t="s">
        <v>320</v>
      </c>
      <c r="N568" s="47" t="s">
        <v>98</v>
      </c>
      <c r="O568" s="47" t="s">
        <v>297</v>
      </c>
      <c r="P568" s="47" t="s">
        <v>39</v>
      </c>
      <c r="Q568" s="1" t="s">
        <v>403</v>
      </c>
      <c r="R568" s="1" t="s">
        <v>267</v>
      </c>
      <c r="S568" s="41"/>
      <c r="T568" s="45"/>
      <c r="U568" s="41"/>
      <c r="V568" s="41"/>
    </row>
    <row r="569" spans="1:22" ht="12.75" customHeight="1" thickBot="1" x14ac:dyDescent="0.3">
      <c r="A569" s="41"/>
      <c r="B569" s="41"/>
      <c r="C569" s="61"/>
      <c r="D569" s="41"/>
      <c r="E569" s="41"/>
      <c r="F569" s="41"/>
      <c r="G569" s="41"/>
      <c r="H569" s="43"/>
      <c r="I569" s="41"/>
      <c r="J569" s="41"/>
      <c r="K569" s="41"/>
      <c r="L569" s="41"/>
      <c r="M569" s="42"/>
      <c r="N569" s="42"/>
      <c r="O569" s="42"/>
      <c r="P569" s="42"/>
      <c r="Q569" s="1" t="s">
        <v>402</v>
      </c>
      <c r="R569" s="1" t="s">
        <v>56</v>
      </c>
      <c r="S569" s="41"/>
      <c r="T569" s="45"/>
      <c r="U569" s="41"/>
      <c r="V569" s="41"/>
    </row>
    <row r="570" spans="1:22" ht="12.75" customHeight="1" thickBot="1" x14ac:dyDescent="0.3">
      <c r="A570" s="41"/>
      <c r="B570" s="41"/>
      <c r="C570" s="61"/>
      <c r="D570" s="41"/>
      <c r="E570" s="41"/>
      <c r="F570" s="41"/>
      <c r="G570" s="41"/>
      <c r="H570" s="43"/>
      <c r="I570" s="41"/>
      <c r="J570" s="41"/>
      <c r="K570" s="41"/>
      <c r="L570" s="41"/>
      <c r="M570" s="47" t="s">
        <v>315</v>
      </c>
      <c r="N570" s="47" t="s">
        <v>98</v>
      </c>
      <c r="O570" s="47" t="s">
        <v>297</v>
      </c>
      <c r="P570" s="47" t="s">
        <v>39</v>
      </c>
      <c r="Q570" s="1" t="s">
        <v>401</v>
      </c>
      <c r="R570" s="1" t="s">
        <v>267</v>
      </c>
      <c r="S570" s="41"/>
      <c r="T570" s="45"/>
      <c r="U570" s="41"/>
      <c r="V570" s="41"/>
    </row>
    <row r="571" spans="1:22" ht="12.75" customHeight="1" thickBot="1" x14ac:dyDescent="0.3">
      <c r="A571" s="41"/>
      <c r="B571" s="41"/>
      <c r="C571" s="61"/>
      <c r="D571" s="41"/>
      <c r="E571" s="41"/>
      <c r="F571" s="41"/>
      <c r="G571" s="41"/>
      <c r="H571" s="43"/>
      <c r="I571" s="41"/>
      <c r="J571" s="41"/>
      <c r="K571" s="41"/>
      <c r="L571" s="41"/>
      <c r="M571" s="42"/>
      <c r="N571" s="42"/>
      <c r="O571" s="42"/>
      <c r="P571" s="42"/>
      <c r="Q571" s="1" t="s">
        <v>400</v>
      </c>
      <c r="R571" s="1" t="s">
        <v>56</v>
      </c>
      <c r="S571" s="41"/>
      <c r="T571" s="45"/>
      <c r="U571" s="41"/>
      <c r="V571" s="41"/>
    </row>
    <row r="572" spans="1:22" ht="12.75" customHeight="1" thickBot="1" x14ac:dyDescent="0.3">
      <c r="A572" s="41"/>
      <c r="B572" s="41"/>
      <c r="C572" s="61"/>
      <c r="D572" s="41"/>
      <c r="E572" s="41"/>
      <c r="F572" s="41"/>
      <c r="G572" s="41"/>
      <c r="H572" s="43"/>
      <c r="I572" s="41"/>
      <c r="J572" s="41"/>
      <c r="K572" s="41"/>
      <c r="L572" s="41"/>
      <c r="M572" s="47" t="s">
        <v>312</v>
      </c>
      <c r="N572" s="47" t="s">
        <v>98</v>
      </c>
      <c r="O572" s="47" t="s">
        <v>297</v>
      </c>
      <c r="P572" s="47" t="s">
        <v>39</v>
      </c>
      <c r="Q572" s="1" t="s">
        <v>399</v>
      </c>
      <c r="R572" s="1" t="s">
        <v>267</v>
      </c>
      <c r="S572" s="41"/>
      <c r="T572" s="45"/>
      <c r="U572" s="41"/>
      <c r="V572" s="41"/>
    </row>
    <row r="573" spans="1:22" ht="12.75" customHeight="1" thickBot="1" x14ac:dyDescent="0.3">
      <c r="A573" s="41"/>
      <c r="B573" s="41"/>
      <c r="C573" s="61"/>
      <c r="D573" s="41"/>
      <c r="E573" s="41"/>
      <c r="F573" s="41"/>
      <c r="G573" s="41"/>
      <c r="H573" s="43"/>
      <c r="I573" s="41"/>
      <c r="J573" s="41"/>
      <c r="K573" s="41"/>
      <c r="L573" s="41"/>
      <c r="M573" s="42"/>
      <c r="N573" s="42"/>
      <c r="O573" s="42"/>
      <c r="P573" s="42"/>
      <c r="Q573" s="1" t="s">
        <v>398</v>
      </c>
      <c r="R573" s="1" t="s">
        <v>56</v>
      </c>
      <c r="S573" s="41"/>
      <c r="T573" s="45"/>
      <c r="U573" s="41"/>
      <c r="V573" s="41"/>
    </row>
    <row r="574" spans="1:22" ht="12.75" customHeight="1" thickBot="1" x14ac:dyDescent="0.3">
      <c r="A574" s="41"/>
      <c r="B574" s="41"/>
      <c r="C574" s="61"/>
      <c r="D574" s="41"/>
      <c r="E574" s="41"/>
      <c r="F574" s="41"/>
      <c r="G574" s="41"/>
      <c r="H574" s="43"/>
      <c r="I574" s="41"/>
      <c r="J574" s="41"/>
      <c r="K574" s="41"/>
      <c r="L574" s="41"/>
      <c r="M574" s="47" t="s">
        <v>397</v>
      </c>
      <c r="N574" s="47" t="s">
        <v>98</v>
      </c>
      <c r="O574" s="47" t="s">
        <v>297</v>
      </c>
      <c r="P574" s="47" t="s">
        <v>39</v>
      </c>
      <c r="Q574" s="1" t="s">
        <v>396</v>
      </c>
      <c r="R574" s="1" t="s">
        <v>267</v>
      </c>
      <c r="S574" s="41"/>
      <c r="T574" s="45"/>
      <c r="U574" s="41"/>
      <c r="V574" s="41"/>
    </row>
    <row r="575" spans="1:22" ht="12.75" customHeight="1" thickBot="1" x14ac:dyDescent="0.3">
      <c r="A575" s="41"/>
      <c r="B575" s="41"/>
      <c r="C575" s="61"/>
      <c r="D575" s="41"/>
      <c r="E575" s="41"/>
      <c r="F575" s="41"/>
      <c r="G575" s="41"/>
      <c r="H575" s="43"/>
      <c r="I575" s="41"/>
      <c r="J575" s="41"/>
      <c r="K575" s="41"/>
      <c r="L575" s="41"/>
      <c r="M575" s="42"/>
      <c r="N575" s="42"/>
      <c r="O575" s="42"/>
      <c r="P575" s="42"/>
      <c r="Q575" s="1" t="s">
        <v>395</v>
      </c>
      <c r="R575" s="1" t="s">
        <v>56</v>
      </c>
      <c r="S575" s="41"/>
      <c r="T575" s="45"/>
      <c r="U575" s="41"/>
      <c r="V575" s="41"/>
    </row>
    <row r="576" spans="1:22" ht="12.75" customHeight="1" thickBot="1" x14ac:dyDescent="0.3">
      <c r="A576" s="41"/>
      <c r="B576" s="41"/>
      <c r="C576" s="61"/>
      <c r="D576" s="41"/>
      <c r="E576" s="41"/>
      <c r="F576" s="41"/>
      <c r="G576" s="41"/>
      <c r="H576" s="43"/>
      <c r="I576" s="41"/>
      <c r="J576" s="41"/>
      <c r="K576" s="41"/>
      <c r="L576" s="41"/>
      <c r="M576" s="47" t="s">
        <v>394</v>
      </c>
      <c r="N576" s="47" t="s">
        <v>98</v>
      </c>
      <c r="O576" s="47" t="s">
        <v>297</v>
      </c>
      <c r="P576" s="47" t="s">
        <v>39</v>
      </c>
      <c r="Q576" s="1" t="s">
        <v>393</v>
      </c>
      <c r="R576" s="1" t="s">
        <v>267</v>
      </c>
      <c r="S576" s="41"/>
      <c r="T576" s="45"/>
      <c r="U576" s="41"/>
      <c r="V576" s="41"/>
    </row>
    <row r="577" spans="1:22" ht="12.75" customHeight="1" thickBot="1" x14ac:dyDescent="0.3">
      <c r="A577" s="41"/>
      <c r="B577" s="41"/>
      <c r="C577" s="61"/>
      <c r="D577" s="41"/>
      <c r="E577" s="41"/>
      <c r="F577" s="41"/>
      <c r="G577" s="41"/>
      <c r="H577" s="43"/>
      <c r="I577" s="41"/>
      <c r="J577" s="41"/>
      <c r="K577" s="41"/>
      <c r="L577" s="41"/>
      <c r="M577" s="42"/>
      <c r="N577" s="42"/>
      <c r="O577" s="42"/>
      <c r="P577" s="42"/>
      <c r="Q577" s="1" t="s">
        <v>392</v>
      </c>
      <c r="R577" s="1" t="s">
        <v>56</v>
      </c>
      <c r="S577" s="41"/>
      <c r="T577" s="45"/>
      <c r="U577" s="41"/>
      <c r="V577" s="41"/>
    </row>
    <row r="578" spans="1:22" ht="12.75" customHeight="1" thickBot="1" x14ac:dyDescent="0.3">
      <c r="A578" s="41"/>
      <c r="B578" s="41"/>
      <c r="C578" s="61"/>
      <c r="D578" s="41"/>
      <c r="E578" s="41"/>
      <c r="F578" s="41"/>
      <c r="G578" s="41"/>
      <c r="H578" s="43"/>
      <c r="I578" s="41"/>
      <c r="J578" s="41"/>
      <c r="K578" s="41"/>
      <c r="L578" s="41"/>
      <c r="M578" s="47" t="s">
        <v>391</v>
      </c>
      <c r="N578" s="47" t="s">
        <v>98</v>
      </c>
      <c r="O578" s="47" t="s">
        <v>297</v>
      </c>
      <c r="P578" s="47" t="s">
        <v>39</v>
      </c>
      <c r="Q578" s="1" t="s">
        <v>390</v>
      </c>
      <c r="R578" s="1" t="s">
        <v>267</v>
      </c>
      <c r="S578" s="41"/>
      <c r="T578" s="45"/>
      <c r="U578" s="41"/>
      <c r="V578" s="41"/>
    </row>
    <row r="579" spans="1:22" ht="12.75" customHeight="1" thickBot="1" x14ac:dyDescent="0.3">
      <c r="A579" s="41"/>
      <c r="B579" s="41"/>
      <c r="C579" s="61"/>
      <c r="D579" s="41"/>
      <c r="E579" s="41"/>
      <c r="F579" s="41"/>
      <c r="G579" s="41"/>
      <c r="H579" s="43"/>
      <c r="I579" s="41"/>
      <c r="J579" s="41"/>
      <c r="K579" s="41"/>
      <c r="L579" s="41"/>
      <c r="M579" s="42"/>
      <c r="N579" s="42"/>
      <c r="O579" s="42"/>
      <c r="P579" s="42"/>
      <c r="Q579" s="1" t="s">
        <v>389</v>
      </c>
      <c r="R579" s="1" t="s">
        <v>56</v>
      </c>
      <c r="S579" s="41"/>
      <c r="T579" s="45"/>
      <c r="U579" s="41"/>
      <c r="V579" s="41"/>
    </row>
    <row r="580" spans="1:22" ht="12.75" customHeight="1" thickBot="1" x14ac:dyDescent="0.3">
      <c r="A580" s="41"/>
      <c r="B580" s="41"/>
      <c r="C580" s="61"/>
      <c r="D580" s="41"/>
      <c r="E580" s="41"/>
      <c r="F580" s="41"/>
      <c r="G580" s="41"/>
      <c r="H580" s="43"/>
      <c r="I580" s="41"/>
      <c r="J580" s="41"/>
      <c r="K580" s="41"/>
      <c r="L580" s="41"/>
      <c r="M580" s="47" t="s">
        <v>388</v>
      </c>
      <c r="N580" s="47" t="s">
        <v>98</v>
      </c>
      <c r="O580" s="47" t="s">
        <v>297</v>
      </c>
      <c r="P580" s="47" t="s">
        <v>39</v>
      </c>
      <c r="Q580" s="1" t="s">
        <v>386</v>
      </c>
      <c r="R580" s="1" t="s">
        <v>267</v>
      </c>
      <c r="S580" s="41"/>
      <c r="T580" s="45"/>
      <c r="U580" s="41"/>
      <c r="V580" s="41"/>
    </row>
    <row r="581" spans="1:22" ht="12.75" customHeight="1" thickBot="1" x14ac:dyDescent="0.3">
      <c r="A581" s="41"/>
      <c r="B581" s="41"/>
      <c r="C581" s="61"/>
      <c r="D581" s="41"/>
      <c r="E581" s="41"/>
      <c r="F581" s="41"/>
      <c r="G581" s="41"/>
      <c r="H581" s="43"/>
      <c r="I581" s="41"/>
      <c r="J581" s="41"/>
      <c r="K581" s="41"/>
      <c r="L581" s="41"/>
      <c r="M581" s="42"/>
      <c r="N581" s="42"/>
      <c r="O581" s="42"/>
      <c r="P581" s="42"/>
      <c r="Q581" s="1" t="s">
        <v>385</v>
      </c>
      <c r="R581" s="1" t="s">
        <v>56</v>
      </c>
      <c r="S581" s="41"/>
      <c r="T581" s="45"/>
      <c r="U581" s="41"/>
      <c r="V581" s="41"/>
    </row>
    <row r="582" spans="1:22" ht="12.75" customHeight="1" thickBot="1" x14ac:dyDescent="0.3">
      <c r="A582" s="41"/>
      <c r="B582" s="41"/>
      <c r="C582" s="61"/>
      <c r="D582" s="41"/>
      <c r="E582" s="41"/>
      <c r="F582" s="41"/>
      <c r="G582" s="41"/>
      <c r="H582" s="43"/>
      <c r="I582" s="41"/>
      <c r="J582" s="41"/>
      <c r="K582" s="41"/>
      <c r="L582" s="41"/>
      <c r="M582" s="47" t="s">
        <v>387</v>
      </c>
      <c r="N582" s="47" t="s">
        <v>98</v>
      </c>
      <c r="O582" s="47" t="s">
        <v>297</v>
      </c>
      <c r="P582" s="47" t="s">
        <v>39</v>
      </c>
      <c r="Q582" s="1" t="s">
        <v>386</v>
      </c>
      <c r="R582" s="1" t="s">
        <v>267</v>
      </c>
      <c r="S582" s="41"/>
      <c r="T582" s="45"/>
      <c r="U582" s="41"/>
      <c r="V582" s="41"/>
    </row>
    <row r="583" spans="1:22" ht="12.75" customHeight="1" thickBot="1" x14ac:dyDescent="0.3">
      <c r="A583" s="41"/>
      <c r="B583" s="41"/>
      <c r="C583" s="61"/>
      <c r="D583" s="41"/>
      <c r="E583" s="41"/>
      <c r="F583" s="41"/>
      <c r="G583" s="41"/>
      <c r="H583" s="43"/>
      <c r="I583" s="41"/>
      <c r="J583" s="41"/>
      <c r="K583" s="41"/>
      <c r="L583" s="41"/>
      <c r="M583" s="42"/>
      <c r="N583" s="42"/>
      <c r="O583" s="42"/>
      <c r="P583" s="42"/>
      <c r="Q583" s="1" t="s">
        <v>385</v>
      </c>
      <c r="R583" s="1" t="s">
        <v>56</v>
      </c>
      <c r="S583" s="41"/>
      <c r="T583" s="45"/>
      <c r="U583" s="41"/>
      <c r="V583" s="41"/>
    </row>
    <row r="584" spans="1:22" ht="12.75" customHeight="1" thickBot="1" x14ac:dyDescent="0.3">
      <c r="A584" s="41"/>
      <c r="B584" s="41"/>
      <c r="C584" s="61"/>
      <c r="D584" s="41"/>
      <c r="E584" s="41"/>
      <c r="F584" s="41"/>
      <c r="G584" s="41"/>
      <c r="H584" s="43"/>
      <c r="I584" s="41"/>
      <c r="J584" s="41"/>
      <c r="K584" s="41"/>
      <c r="L584" s="41"/>
      <c r="M584" s="47" t="s">
        <v>384</v>
      </c>
      <c r="N584" s="47" t="s">
        <v>98</v>
      </c>
      <c r="O584" s="47" t="s">
        <v>297</v>
      </c>
      <c r="P584" s="47" t="s">
        <v>39</v>
      </c>
      <c r="Q584" s="1" t="s">
        <v>346</v>
      </c>
      <c r="R584" s="1" t="s">
        <v>267</v>
      </c>
      <c r="S584" s="41"/>
      <c r="T584" s="45"/>
      <c r="U584" s="41"/>
      <c r="V584" s="41"/>
    </row>
    <row r="585" spans="1:22" ht="12.75" customHeight="1" thickBot="1" x14ac:dyDescent="0.3">
      <c r="A585" s="41"/>
      <c r="B585" s="41"/>
      <c r="C585" s="61"/>
      <c r="D585" s="41"/>
      <c r="E585" s="41"/>
      <c r="F585" s="41"/>
      <c r="G585" s="41"/>
      <c r="H585" s="43"/>
      <c r="I585" s="41"/>
      <c r="J585" s="41"/>
      <c r="K585" s="41"/>
      <c r="L585" s="41"/>
      <c r="M585" s="42"/>
      <c r="N585" s="42"/>
      <c r="O585" s="42"/>
      <c r="P585" s="42"/>
      <c r="Q585" s="1" t="s">
        <v>383</v>
      </c>
      <c r="R585" s="1" t="s">
        <v>56</v>
      </c>
      <c r="S585" s="41"/>
      <c r="T585" s="45"/>
      <c r="U585" s="41"/>
      <c r="V585" s="41"/>
    </row>
    <row r="586" spans="1:22" ht="12.75" customHeight="1" thickBot="1" x14ac:dyDescent="0.3">
      <c r="A586" s="41"/>
      <c r="B586" s="41"/>
      <c r="C586" s="61"/>
      <c r="D586" s="41"/>
      <c r="E586" s="41"/>
      <c r="F586" s="41"/>
      <c r="G586" s="41"/>
      <c r="H586" s="43"/>
      <c r="I586" s="41"/>
      <c r="J586" s="41"/>
      <c r="K586" s="41"/>
      <c r="L586" s="41"/>
      <c r="M586" s="47" t="s">
        <v>382</v>
      </c>
      <c r="N586" s="47" t="s">
        <v>98</v>
      </c>
      <c r="O586" s="47" t="s">
        <v>297</v>
      </c>
      <c r="P586" s="47" t="s">
        <v>39</v>
      </c>
      <c r="Q586" s="1" t="s">
        <v>381</v>
      </c>
      <c r="R586" s="1" t="s">
        <v>267</v>
      </c>
      <c r="S586" s="41"/>
      <c r="T586" s="45"/>
      <c r="U586" s="41"/>
      <c r="V586" s="41"/>
    </row>
    <row r="587" spans="1:22" ht="12.75" customHeight="1" thickBot="1" x14ac:dyDescent="0.3">
      <c r="A587" s="41"/>
      <c r="B587" s="41"/>
      <c r="C587" s="61"/>
      <c r="D587" s="41"/>
      <c r="E587" s="41"/>
      <c r="F587" s="41"/>
      <c r="G587" s="41"/>
      <c r="H587" s="43"/>
      <c r="I587" s="41"/>
      <c r="J587" s="41"/>
      <c r="K587" s="41"/>
      <c r="L587" s="41"/>
      <c r="M587" s="42"/>
      <c r="N587" s="42"/>
      <c r="O587" s="42"/>
      <c r="P587" s="42"/>
      <c r="Q587" s="1" t="s">
        <v>380</v>
      </c>
      <c r="R587" s="1" t="s">
        <v>56</v>
      </c>
      <c r="S587" s="41"/>
      <c r="T587" s="45"/>
      <c r="U587" s="41"/>
      <c r="V587" s="41"/>
    </row>
    <row r="588" spans="1:22" ht="12.75" customHeight="1" thickBot="1" x14ac:dyDescent="0.3">
      <c r="A588" s="41"/>
      <c r="B588" s="41"/>
      <c r="C588" s="61"/>
      <c r="D588" s="41"/>
      <c r="E588" s="41"/>
      <c r="F588" s="41"/>
      <c r="G588" s="41"/>
      <c r="H588" s="43"/>
      <c r="I588" s="41"/>
      <c r="J588" s="41"/>
      <c r="K588" s="41"/>
      <c r="L588" s="41"/>
      <c r="M588" s="47" t="s">
        <v>379</v>
      </c>
      <c r="N588" s="47" t="s">
        <v>98</v>
      </c>
      <c r="O588" s="47" t="s">
        <v>297</v>
      </c>
      <c r="P588" s="47" t="s">
        <v>39</v>
      </c>
      <c r="Q588" s="1" t="s">
        <v>378</v>
      </c>
      <c r="R588" s="1" t="s">
        <v>267</v>
      </c>
      <c r="S588" s="41"/>
      <c r="T588" s="45"/>
      <c r="U588" s="41"/>
      <c r="V588" s="41"/>
    </row>
    <row r="589" spans="1:22" ht="12.75" customHeight="1" thickBot="1" x14ac:dyDescent="0.3">
      <c r="A589" s="42"/>
      <c r="B589" s="42"/>
      <c r="C589" s="62"/>
      <c r="D589" s="42"/>
      <c r="E589" s="42"/>
      <c r="F589" s="42"/>
      <c r="G589" s="42"/>
      <c r="H589" s="44"/>
      <c r="I589" s="42"/>
      <c r="J589" s="42"/>
      <c r="K589" s="42"/>
      <c r="L589" s="42"/>
      <c r="M589" s="42"/>
      <c r="N589" s="42"/>
      <c r="O589" s="42"/>
      <c r="P589" s="42"/>
      <c r="Q589" s="1" t="s">
        <v>377</v>
      </c>
      <c r="R589" s="1" t="s">
        <v>56</v>
      </c>
      <c r="S589" s="42"/>
      <c r="T589" s="46"/>
      <c r="U589" s="42"/>
      <c r="V589" s="42"/>
    </row>
    <row r="590" spans="1:22" ht="12.75" customHeight="1" thickBot="1" x14ac:dyDescent="0.3">
      <c r="A590" s="47" t="s">
        <v>206</v>
      </c>
      <c r="B590" s="47">
        <v>798</v>
      </c>
      <c r="C590" s="60" t="s">
        <v>96</v>
      </c>
      <c r="D590" s="47" t="s">
        <v>98</v>
      </c>
      <c r="E590" s="47" t="s">
        <v>326</v>
      </c>
      <c r="F590" s="47" t="s">
        <v>95</v>
      </c>
      <c r="G590" s="47"/>
      <c r="H590" s="48" t="s">
        <v>376</v>
      </c>
      <c r="I590" s="47" t="s">
        <v>109</v>
      </c>
      <c r="J590" s="47" t="s">
        <v>235</v>
      </c>
      <c r="K590" s="47"/>
      <c r="L590" s="47">
        <v>0</v>
      </c>
      <c r="M590" s="47" t="s">
        <v>375</v>
      </c>
      <c r="N590" s="47" t="s">
        <v>98</v>
      </c>
      <c r="O590" s="47" t="s">
        <v>297</v>
      </c>
      <c r="P590" s="47" t="s">
        <v>39</v>
      </c>
      <c r="Q590" s="1" t="s">
        <v>374</v>
      </c>
      <c r="R590" s="1" t="s">
        <v>267</v>
      </c>
      <c r="S590" s="47" t="s">
        <v>328</v>
      </c>
      <c r="T590" s="49">
        <v>1</v>
      </c>
      <c r="U590" s="47">
        <v>-211</v>
      </c>
      <c r="V590" s="47"/>
    </row>
    <row r="591" spans="1:22" ht="12.75" customHeight="1" thickBot="1" x14ac:dyDescent="0.3">
      <c r="A591" s="41"/>
      <c r="B591" s="41"/>
      <c r="C591" s="61"/>
      <c r="D591" s="41"/>
      <c r="E591" s="41"/>
      <c r="F591" s="41"/>
      <c r="G591" s="41"/>
      <c r="H591" s="43"/>
      <c r="I591" s="41"/>
      <c r="J591" s="41"/>
      <c r="K591" s="41"/>
      <c r="L591" s="41"/>
      <c r="M591" s="42"/>
      <c r="N591" s="42"/>
      <c r="O591" s="42"/>
      <c r="P591" s="42"/>
      <c r="Q591" s="1" t="s">
        <v>373</v>
      </c>
      <c r="R591" s="1" t="s">
        <v>56</v>
      </c>
      <c r="S591" s="41"/>
      <c r="T591" s="45"/>
      <c r="U591" s="41"/>
      <c r="V591" s="41"/>
    </row>
    <row r="592" spans="1:22" ht="12.75" customHeight="1" thickBot="1" x14ac:dyDescent="0.3">
      <c r="A592" s="41"/>
      <c r="B592" s="41"/>
      <c r="C592" s="61"/>
      <c r="D592" s="41"/>
      <c r="E592" s="41"/>
      <c r="F592" s="41"/>
      <c r="G592" s="41"/>
      <c r="H592" s="43"/>
      <c r="I592" s="41"/>
      <c r="J592" s="41"/>
      <c r="K592" s="41"/>
      <c r="L592" s="41"/>
      <c r="M592" s="47" t="s">
        <v>372</v>
      </c>
      <c r="N592" s="47" t="s">
        <v>98</v>
      </c>
      <c r="O592" s="47" t="s">
        <v>297</v>
      </c>
      <c r="P592" s="47" t="s">
        <v>39</v>
      </c>
      <c r="Q592" s="1" t="s">
        <v>371</v>
      </c>
      <c r="R592" s="1" t="s">
        <v>267</v>
      </c>
      <c r="S592" s="41"/>
      <c r="T592" s="45"/>
      <c r="U592" s="41"/>
      <c r="V592" s="41"/>
    </row>
    <row r="593" spans="1:22" ht="12.75" customHeight="1" thickBot="1" x14ac:dyDescent="0.3">
      <c r="A593" s="41"/>
      <c r="B593" s="41"/>
      <c r="C593" s="61"/>
      <c r="D593" s="41"/>
      <c r="E593" s="41"/>
      <c r="F593" s="41"/>
      <c r="G593" s="41"/>
      <c r="H593" s="43"/>
      <c r="I593" s="41"/>
      <c r="J593" s="41"/>
      <c r="K593" s="41"/>
      <c r="L593" s="41"/>
      <c r="M593" s="42"/>
      <c r="N593" s="42"/>
      <c r="O593" s="42"/>
      <c r="P593" s="42"/>
      <c r="Q593" s="1" t="s">
        <v>370</v>
      </c>
      <c r="R593" s="1" t="s">
        <v>56</v>
      </c>
      <c r="S593" s="41"/>
      <c r="T593" s="45"/>
      <c r="U593" s="41"/>
      <c r="V593" s="41"/>
    </row>
    <row r="594" spans="1:22" ht="12.75" customHeight="1" thickBot="1" x14ac:dyDescent="0.3">
      <c r="A594" s="41"/>
      <c r="B594" s="41"/>
      <c r="C594" s="61"/>
      <c r="D594" s="41"/>
      <c r="E594" s="41"/>
      <c r="F594" s="41"/>
      <c r="G594" s="41"/>
      <c r="H594" s="43"/>
      <c r="I594" s="41"/>
      <c r="J594" s="41"/>
      <c r="K594" s="41"/>
      <c r="L594" s="41"/>
      <c r="M594" s="47" t="s">
        <v>369</v>
      </c>
      <c r="N594" s="47" t="s">
        <v>98</v>
      </c>
      <c r="O594" s="47" t="s">
        <v>297</v>
      </c>
      <c r="P594" s="47" t="s">
        <v>39</v>
      </c>
      <c r="Q594" s="1" t="s">
        <v>368</v>
      </c>
      <c r="R594" s="1" t="s">
        <v>267</v>
      </c>
      <c r="S594" s="41"/>
      <c r="T594" s="45"/>
      <c r="U594" s="41"/>
      <c r="V594" s="41"/>
    </row>
    <row r="595" spans="1:22" ht="12.75" customHeight="1" thickBot="1" x14ac:dyDescent="0.3">
      <c r="A595" s="41"/>
      <c r="B595" s="41"/>
      <c r="C595" s="61"/>
      <c r="D595" s="41"/>
      <c r="E595" s="41"/>
      <c r="F595" s="41"/>
      <c r="G595" s="41"/>
      <c r="H595" s="43"/>
      <c r="I595" s="41"/>
      <c r="J595" s="41"/>
      <c r="K595" s="41"/>
      <c r="L595" s="41"/>
      <c r="M595" s="42"/>
      <c r="N595" s="42"/>
      <c r="O595" s="42"/>
      <c r="P595" s="42"/>
      <c r="Q595" s="1" t="s">
        <v>367</v>
      </c>
      <c r="R595" s="1" t="s">
        <v>56</v>
      </c>
      <c r="S595" s="41"/>
      <c r="T595" s="45"/>
      <c r="U595" s="41"/>
      <c r="V595" s="41"/>
    </row>
    <row r="596" spans="1:22" ht="12.75" customHeight="1" thickBot="1" x14ac:dyDescent="0.3">
      <c r="A596" s="41"/>
      <c r="B596" s="41"/>
      <c r="C596" s="61"/>
      <c r="D596" s="41"/>
      <c r="E596" s="41"/>
      <c r="F596" s="41"/>
      <c r="G596" s="41"/>
      <c r="H596" s="43"/>
      <c r="I596" s="41"/>
      <c r="J596" s="41"/>
      <c r="K596" s="41"/>
      <c r="L596" s="41"/>
      <c r="M596" s="47" t="s">
        <v>366</v>
      </c>
      <c r="N596" s="47" t="s">
        <v>98</v>
      </c>
      <c r="O596" s="47" t="s">
        <v>297</v>
      </c>
      <c r="P596" s="47" t="s">
        <v>39</v>
      </c>
      <c r="Q596" s="1" t="s">
        <v>365</v>
      </c>
      <c r="R596" s="1" t="s">
        <v>267</v>
      </c>
      <c r="S596" s="41"/>
      <c r="T596" s="45"/>
      <c r="U596" s="41"/>
      <c r="V596" s="41"/>
    </row>
    <row r="597" spans="1:22" ht="12.75" customHeight="1" thickBot="1" x14ac:dyDescent="0.3">
      <c r="A597" s="41"/>
      <c r="B597" s="41"/>
      <c r="C597" s="61"/>
      <c r="D597" s="41"/>
      <c r="E597" s="41"/>
      <c r="F597" s="41"/>
      <c r="G597" s="41"/>
      <c r="H597" s="43"/>
      <c r="I597" s="41"/>
      <c r="J597" s="41"/>
      <c r="K597" s="41"/>
      <c r="L597" s="41"/>
      <c r="M597" s="42"/>
      <c r="N597" s="42"/>
      <c r="O597" s="42"/>
      <c r="P597" s="42"/>
      <c r="Q597" s="1" t="s">
        <v>364</v>
      </c>
      <c r="R597" s="1" t="s">
        <v>56</v>
      </c>
      <c r="S597" s="41"/>
      <c r="T597" s="45"/>
      <c r="U597" s="41"/>
      <c r="V597" s="41"/>
    </row>
    <row r="598" spans="1:22" ht="12.75" customHeight="1" thickBot="1" x14ac:dyDescent="0.3">
      <c r="A598" s="41"/>
      <c r="B598" s="41"/>
      <c r="C598" s="61"/>
      <c r="D598" s="41"/>
      <c r="E598" s="41"/>
      <c r="F598" s="41"/>
      <c r="G598" s="41"/>
      <c r="H598" s="43"/>
      <c r="I598" s="41"/>
      <c r="J598" s="41"/>
      <c r="K598" s="41"/>
      <c r="L598" s="41"/>
      <c r="M598" s="47" t="s">
        <v>363</v>
      </c>
      <c r="N598" s="47" t="s">
        <v>98</v>
      </c>
      <c r="O598" s="47" t="s">
        <v>297</v>
      </c>
      <c r="P598" s="47" t="s">
        <v>39</v>
      </c>
      <c r="Q598" s="1" t="s">
        <v>362</v>
      </c>
      <c r="R598" s="1" t="s">
        <v>267</v>
      </c>
      <c r="S598" s="41"/>
      <c r="T598" s="45"/>
      <c r="U598" s="41"/>
      <c r="V598" s="41"/>
    </row>
    <row r="599" spans="1:22" ht="12.75" customHeight="1" thickBot="1" x14ac:dyDescent="0.3">
      <c r="A599" s="41"/>
      <c r="B599" s="41"/>
      <c r="C599" s="61"/>
      <c r="D599" s="41"/>
      <c r="E599" s="41"/>
      <c r="F599" s="41"/>
      <c r="G599" s="41"/>
      <c r="H599" s="43"/>
      <c r="I599" s="41"/>
      <c r="J599" s="41"/>
      <c r="K599" s="41"/>
      <c r="L599" s="41"/>
      <c r="M599" s="42"/>
      <c r="N599" s="42"/>
      <c r="O599" s="42"/>
      <c r="P599" s="42"/>
      <c r="Q599" s="1" t="s">
        <v>361</v>
      </c>
      <c r="R599" s="1" t="s">
        <v>56</v>
      </c>
      <c r="S599" s="41"/>
      <c r="T599" s="45"/>
      <c r="U599" s="41"/>
      <c r="V599" s="41"/>
    </row>
    <row r="600" spans="1:22" ht="12.75" customHeight="1" thickBot="1" x14ac:dyDescent="0.3">
      <c r="A600" s="41"/>
      <c r="B600" s="41"/>
      <c r="C600" s="61"/>
      <c r="D600" s="41"/>
      <c r="E600" s="41"/>
      <c r="F600" s="41"/>
      <c r="G600" s="41"/>
      <c r="H600" s="43"/>
      <c r="I600" s="41"/>
      <c r="J600" s="41"/>
      <c r="K600" s="41"/>
      <c r="L600" s="41"/>
      <c r="M600" s="47" t="s">
        <v>360</v>
      </c>
      <c r="N600" s="47" t="s">
        <v>98</v>
      </c>
      <c r="O600" s="47" t="s">
        <v>297</v>
      </c>
      <c r="P600" s="47" t="s">
        <v>39</v>
      </c>
      <c r="Q600" s="1" t="s">
        <v>359</v>
      </c>
      <c r="R600" s="1" t="s">
        <v>267</v>
      </c>
      <c r="S600" s="41"/>
      <c r="T600" s="45"/>
      <c r="U600" s="41"/>
      <c r="V600" s="41"/>
    </row>
    <row r="601" spans="1:22" ht="12.75" customHeight="1" thickBot="1" x14ac:dyDescent="0.3">
      <c r="A601" s="41"/>
      <c r="B601" s="41"/>
      <c r="C601" s="61"/>
      <c r="D601" s="41"/>
      <c r="E601" s="41"/>
      <c r="F601" s="41"/>
      <c r="G601" s="41"/>
      <c r="H601" s="43"/>
      <c r="I601" s="41"/>
      <c r="J601" s="41"/>
      <c r="K601" s="41"/>
      <c r="L601" s="41"/>
      <c r="M601" s="42"/>
      <c r="N601" s="42"/>
      <c r="O601" s="42"/>
      <c r="P601" s="42"/>
      <c r="Q601" s="1" t="s">
        <v>358</v>
      </c>
      <c r="R601" s="1" t="s">
        <v>56</v>
      </c>
      <c r="S601" s="41"/>
      <c r="T601" s="45"/>
      <c r="U601" s="41"/>
      <c r="V601" s="41"/>
    </row>
    <row r="602" spans="1:22" ht="12.75" customHeight="1" thickBot="1" x14ac:dyDescent="0.3">
      <c r="A602" s="41"/>
      <c r="B602" s="41"/>
      <c r="C602" s="61"/>
      <c r="D602" s="41"/>
      <c r="E602" s="41"/>
      <c r="F602" s="41"/>
      <c r="G602" s="41"/>
      <c r="H602" s="43"/>
      <c r="I602" s="41"/>
      <c r="J602" s="41"/>
      <c r="K602" s="41"/>
      <c r="L602" s="41"/>
      <c r="M602" s="47" t="s">
        <v>357</v>
      </c>
      <c r="N602" s="47" t="s">
        <v>98</v>
      </c>
      <c r="O602" s="47" t="s">
        <v>297</v>
      </c>
      <c r="P602" s="47" t="s">
        <v>39</v>
      </c>
      <c r="Q602" s="1" t="s">
        <v>356</v>
      </c>
      <c r="R602" s="1" t="s">
        <v>267</v>
      </c>
      <c r="S602" s="41"/>
      <c r="T602" s="45"/>
      <c r="U602" s="41"/>
      <c r="V602" s="41"/>
    </row>
    <row r="603" spans="1:22" ht="12.75" customHeight="1" thickBot="1" x14ac:dyDescent="0.3">
      <c r="A603" s="41"/>
      <c r="B603" s="41"/>
      <c r="C603" s="61"/>
      <c r="D603" s="41"/>
      <c r="E603" s="41"/>
      <c r="F603" s="41"/>
      <c r="G603" s="41"/>
      <c r="H603" s="43"/>
      <c r="I603" s="41"/>
      <c r="J603" s="41"/>
      <c r="K603" s="41"/>
      <c r="L603" s="41"/>
      <c r="M603" s="42"/>
      <c r="N603" s="42"/>
      <c r="O603" s="42"/>
      <c r="P603" s="42"/>
      <c r="Q603" s="1" t="s">
        <v>355</v>
      </c>
      <c r="R603" s="1" t="s">
        <v>56</v>
      </c>
      <c r="S603" s="41"/>
      <c r="T603" s="45"/>
      <c r="U603" s="41"/>
      <c r="V603" s="41"/>
    </row>
    <row r="604" spans="1:22" ht="12.75" customHeight="1" thickBot="1" x14ac:dyDescent="0.3">
      <c r="A604" s="41"/>
      <c r="B604" s="41"/>
      <c r="C604" s="61"/>
      <c r="D604" s="41"/>
      <c r="E604" s="41"/>
      <c r="F604" s="41"/>
      <c r="G604" s="41"/>
      <c r="H604" s="43"/>
      <c r="I604" s="41"/>
      <c r="J604" s="41"/>
      <c r="K604" s="41"/>
      <c r="L604" s="41"/>
      <c r="M604" s="47" t="s">
        <v>354</v>
      </c>
      <c r="N604" s="47" t="s">
        <v>98</v>
      </c>
      <c r="O604" s="47" t="s">
        <v>297</v>
      </c>
      <c r="P604" s="47" t="s">
        <v>39</v>
      </c>
      <c r="Q604" s="1" t="s">
        <v>353</v>
      </c>
      <c r="R604" s="1" t="s">
        <v>267</v>
      </c>
      <c r="S604" s="41"/>
      <c r="T604" s="45"/>
      <c r="U604" s="41"/>
      <c r="V604" s="41"/>
    </row>
    <row r="605" spans="1:22" ht="12.75" customHeight="1" thickBot="1" x14ac:dyDescent="0.3">
      <c r="A605" s="41"/>
      <c r="B605" s="41"/>
      <c r="C605" s="61"/>
      <c r="D605" s="41"/>
      <c r="E605" s="41"/>
      <c r="F605" s="41"/>
      <c r="G605" s="41"/>
      <c r="H605" s="43"/>
      <c r="I605" s="41"/>
      <c r="J605" s="41"/>
      <c r="K605" s="41"/>
      <c r="L605" s="41"/>
      <c r="M605" s="42"/>
      <c r="N605" s="42"/>
      <c r="O605" s="42"/>
      <c r="P605" s="42"/>
      <c r="Q605" s="1" t="s">
        <v>352</v>
      </c>
      <c r="R605" s="1" t="s">
        <v>56</v>
      </c>
      <c r="S605" s="41"/>
      <c r="T605" s="45"/>
      <c r="U605" s="41"/>
      <c r="V605" s="41"/>
    </row>
    <row r="606" spans="1:22" ht="12.75" customHeight="1" thickBot="1" x14ac:dyDescent="0.3">
      <c r="A606" s="41"/>
      <c r="B606" s="41"/>
      <c r="C606" s="61"/>
      <c r="D606" s="41"/>
      <c r="E606" s="41"/>
      <c r="F606" s="41"/>
      <c r="G606" s="41"/>
      <c r="H606" s="43"/>
      <c r="I606" s="41"/>
      <c r="J606" s="41"/>
      <c r="K606" s="41"/>
      <c r="L606" s="41"/>
      <c r="M606" s="47" t="s">
        <v>351</v>
      </c>
      <c r="N606" s="47" t="s">
        <v>98</v>
      </c>
      <c r="O606" s="47" t="s">
        <v>297</v>
      </c>
      <c r="P606" s="47" t="s">
        <v>350</v>
      </c>
      <c r="Q606" s="1" t="s">
        <v>349</v>
      </c>
      <c r="R606" s="1" t="s">
        <v>267</v>
      </c>
      <c r="S606" s="41"/>
      <c r="T606" s="45"/>
      <c r="U606" s="41"/>
      <c r="V606" s="41"/>
    </row>
    <row r="607" spans="1:22" ht="12.75" customHeight="1" thickBot="1" x14ac:dyDescent="0.3">
      <c r="A607" s="41"/>
      <c r="B607" s="41"/>
      <c r="C607" s="61"/>
      <c r="D607" s="41"/>
      <c r="E607" s="41"/>
      <c r="F607" s="41"/>
      <c r="G607" s="41"/>
      <c r="H607" s="43"/>
      <c r="I607" s="41"/>
      <c r="J607" s="41"/>
      <c r="K607" s="41"/>
      <c r="L607" s="41"/>
      <c r="M607" s="42"/>
      <c r="N607" s="42"/>
      <c r="O607" s="42"/>
      <c r="P607" s="42"/>
      <c r="Q607" s="1" t="s">
        <v>348</v>
      </c>
      <c r="R607" s="1" t="s">
        <v>56</v>
      </c>
      <c r="S607" s="41"/>
      <c r="T607" s="45"/>
      <c r="U607" s="41"/>
      <c r="V607" s="41"/>
    </row>
    <row r="608" spans="1:22" ht="12.75" customHeight="1" thickBot="1" x14ac:dyDescent="0.3">
      <c r="A608" s="41"/>
      <c r="B608" s="41"/>
      <c r="C608" s="61"/>
      <c r="D608" s="41"/>
      <c r="E608" s="41"/>
      <c r="F608" s="41"/>
      <c r="G608" s="41"/>
      <c r="H608" s="43"/>
      <c r="I608" s="41"/>
      <c r="J608" s="41"/>
      <c r="K608" s="41"/>
      <c r="L608" s="41"/>
      <c r="M608" s="47" t="s">
        <v>347</v>
      </c>
      <c r="N608" s="47" t="s">
        <v>98</v>
      </c>
      <c r="O608" s="47" t="s">
        <v>297</v>
      </c>
      <c r="P608" s="47" t="s">
        <v>39</v>
      </c>
      <c r="Q608" s="1" t="s">
        <v>346</v>
      </c>
      <c r="R608" s="1" t="s">
        <v>267</v>
      </c>
      <c r="S608" s="41"/>
      <c r="T608" s="45"/>
      <c r="U608" s="41"/>
      <c r="V608" s="41"/>
    </row>
    <row r="609" spans="1:22" ht="12.75" customHeight="1" thickBot="1" x14ac:dyDescent="0.3">
      <c r="A609" s="42"/>
      <c r="B609" s="42"/>
      <c r="C609" s="62"/>
      <c r="D609" s="42"/>
      <c r="E609" s="42"/>
      <c r="F609" s="42"/>
      <c r="G609" s="42"/>
      <c r="H609" s="44"/>
      <c r="I609" s="42"/>
      <c r="J609" s="42"/>
      <c r="K609" s="42"/>
      <c r="L609" s="42"/>
      <c r="M609" s="42"/>
      <c r="N609" s="42"/>
      <c r="O609" s="42"/>
      <c r="P609" s="42"/>
      <c r="Q609" s="1" t="s">
        <v>345</v>
      </c>
      <c r="R609" s="1" t="s">
        <v>56</v>
      </c>
      <c r="S609" s="42"/>
      <c r="T609" s="46"/>
      <c r="U609" s="42"/>
      <c r="V609" s="42"/>
    </row>
    <row r="610" spans="1:22" ht="12.75" customHeight="1" thickBot="1" x14ac:dyDescent="0.3">
      <c r="A610" s="47" t="s">
        <v>206</v>
      </c>
      <c r="B610" s="47">
        <v>800</v>
      </c>
      <c r="C610" s="60" t="s">
        <v>96</v>
      </c>
      <c r="D610" s="47" t="s">
        <v>98</v>
      </c>
      <c r="E610" s="47" t="s">
        <v>326</v>
      </c>
      <c r="F610" s="47" t="s">
        <v>95</v>
      </c>
      <c r="G610" s="47"/>
      <c r="H610" s="48" t="s">
        <v>344</v>
      </c>
      <c r="I610" s="47" t="s">
        <v>109</v>
      </c>
      <c r="J610" s="47" t="s">
        <v>235</v>
      </c>
      <c r="K610" s="47"/>
      <c r="L610" s="47">
        <v>0</v>
      </c>
      <c r="M610" s="1" t="s">
        <v>343</v>
      </c>
      <c r="N610" s="1" t="s">
        <v>98</v>
      </c>
      <c r="O610" s="1" t="s">
        <v>328</v>
      </c>
      <c r="P610" s="1" t="s">
        <v>24</v>
      </c>
      <c r="Q610" s="1" t="s">
        <v>342</v>
      </c>
      <c r="R610" s="1" t="s">
        <v>267</v>
      </c>
      <c r="S610" s="47" t="s">
        <v>328</v>
      </c>
      <c r="T610" s="50">
        <v>0.28571428571428598</v>
      </c>
      <c r="U610" s="47">
        <v>-211</v>
      </c>
      <c r="V610" s="47"/>
    </row>
    <row r="611" spans="1:22" ht="12.75" customHeight="1" thickBot="1" x14ac:dyDescent="0.3">
      <c r="A611" s="41"/>
      <c r="B611" s="41"/>
      <c r="C611" s="61"/>
      <c r="D611" s="41"/>
      <c r="E611" s="41"/>
      <c r="F611" s="41"/>
      <c r="G611" s="41"/>
      <c r="H611" s="43"/>
      <c r="I611" s="41"/>
      <c r="J611" s="41"/>
      <c r="K611" s="41"/>
      <c r="L611" s="41"/>
      <c r="M611" s="47" t="s">
        <v>341</v>
      </c>
      <c r="N611" s="47" t="s">
        <v>98</v>
      </c>
      <c r="O611" s="47" t="s">
        <v>328</v>
      </c>
      <c r="P611" s="47" t="s">
        <v>39</v>
      </c>
      <c r="Q611" s="1" t="s">
        <v>340</v>
      </c>
      <c r="R611" s="1" t="s">
        <v>267</v>
      </c>
      <c r="S611" s="41"/>
      <c r="T611" s="51"/>
      <c r="U611" s="41"/>
      <c r="V611" s="41"/>
    </row>
    <row r="612" spans="1:22" ht="12.75" customHeight="1" thickBot="1" x14ac:dyDescent="0.3">
      <c r="A612" s="41"/>
      <c r="B612" s="41"/>
      <c r="C612" s="61"/>
      <c r="D612" s="41"/>
      <c r="E612" s="41"/>
      <c r="F612" s="41"/>
      <c r="G612" s="41"/>
      <c r="H612" s="43"/>
      <c r="I612" s="41"/>
      <c r="J612" s="41"/>
      <c r="K612" s="41"/>
      <c r="L612" s="41"/>
      <c r="M612" s="42"/>
      <c r="N612" s="42"/>
      <c r="O612" s="42"/>
      <c r="P612" s="42"/>
      <c r="Q612" s="1" t="s">
        <v>313</v>
      </c>
      <c r="R612" s="1" t="s">
        <v>56</v>
      </c>
      <c r="S612" s="41"/>
      <c r="T612" s="51"/>
      <c r="U612" s="41"/>
      <c r="V612" s="41"/>
    </row>
    <row r="613" spans="1:22" ht="12.75" customHeight="1" thickBot="1" x14ac:dyDescent="0.3">
      <c r="A613" s="41"/>
      <c r="B613" s="41"/>
      <c r="C613" s="61"/>
      <c r="D613" s="41"/>
      <c r="E613" s="41"/>
      <c r="F613" s="41"/>
      <c r="G613" s="41"/>
      <c r="H613" s="43"/>
      <c r="I613" s="41"/>
      <c r="J613" s="41"/>
      <c r="K613" s="41"/>
      <c r="L613" s="41"/>
      <c r="M613" s="47" t="s">
        <v>339</v>
      </c>
      <c r="N613" s="47" t="s">
        <v>98</v>
      </c>
      <c r="O613" s="47" t="s">
        <v>328</v>
      </c>
      <c r="P613" s="47" t="s">
        <v>39</v>
      </c>
      <c r="Q613" s="1" t="s">
        <v>338</v>
      </c>
      <c r="R613" s="1" t="s">
        <v>267</v>
      </c>
      <c r="S613" s="41"/>
      <c r="T613" s="51"/>
      <c r="U613" s="41"/>
      <c r="V613" s="41"/>
    </row>
    <row r="614" spans="1:22" ht="12.75" customHeight="1" thickBot="1" x14ac:dyDescent="0.3">
      <c r="A614" s="41"/>
      <c r="B614" s="41"/>
      <c r="C614" s="61"/>
      <c r="D614" s="41"/>
      <c r="E614" s="41"/>
      <c r="F614" s="41"/>
      <c r="G614" s="41"/>
      <c r="H614" s="43"/>
      <c r="I614" s="41"/>
      <c r="J614" s="41"/>
      <c r="K614" s="41"/>
      <c r="L614" s="41"/>
      <c r="M614" s="42"/>
      <c r="N614" s="42"/>
      <c r="O614" s="42"/>
      <c r="P614" s="42"/>
      <c r="Q614" s="1" t="s">
        <v>337</v>
      </c>
      <c r="R614" s="1" t="s">
        <v>56</v>
      </c>
      <c r="S614" s="41"/>
      <c r="T614" s="51"/>
      <c r="U614" s="41"/>
      <c r="V614" s="41"/>
    </row>
    <row r="615" spans="1:22" ht="12.75" customHeight="1" thickBot="1" x14ac:dyDescent="0.3">
      <c r="A615" s="41"/>
      <c r="B615" s="41"/>
      <c r="C615" s="61"/>
      <c r="D615" s="41"/>
      <c r="E615" s="41"/>
      <c r="F615" s="41"/>
      <c r="G615" s="41"/>
      <c r="H615" s="43"/>
      <c r="I615" s="41"/>
      <c r="J615" s="41"/>
      <c r="K615" s="41"/>
      <c r="L615" s="41"/>
      <c r="M615" s="47" t="s">
        <v>336</v>
      </c>
      <c r="N615" s="47" t="s">
        <v>98</v>
      </c>
      <c r="O615" s="47" t="s">
        <v>328</v>
      </c>
      <c r="P615" s="47" t="s">
        <v>24</v>
      </c>
      <c r="Q615" s="1" t="s">
        <v>335</v>
      </c>
      <c r="R615" s="1" t="s">
        <v>267</v>
      </c>
      <c r="S615" s="41"/>
      <c r="T615" s="51"/>
      <c r="U615" s="41"/>
      <c r="V615" s="41"/>
    </row>
    <row r="616" spans="1:22" ht="12.75" customHeight="1" thickBot="1" x14ac:dyDescent="0.3">
      <c r="A616" s="41"/>
      <c r="B616" s="41"/>
      <c r="C616" s="61"/>
      <c r="D616" s="41"/>
      <c r="E616" s="41"/>
      <c r="F616" s="41"/>
      <c r="G616" s="41"/>
      <c r="H616" s="43"/>
      <c r="I616" s="41"/>
      <c r="J616" s="41"/>
      <c r="K616" s="41"/>
      <c r="L616" s="41"/>
      <c r="M616" s="42"/>
      <c r="N616" s="42"/>
      <c r="O616" s="42"/>
      <c r="P616" s="42"/>
      <c r="Q616" s="1" t="s">
        <v>334</v>
      </c>
      <c r="R616" s="1" t="s">
        <v>267</v>
      </c>
      <c r="S616" s="41"/>
      <c r="T616" s="51"/>
      <c r="U616" s="41"/>
      <c r="V616" s="41"/>
    </row>
    <row r="617" spans="1:22" ht="12.75" customHeight="1" thickBot="1" x14ac:dyDescent="0.3">
      <c r="A617" s="41"/>
      <c r="B617" s="41"/>
      <c r="C617" s="61"/>
      <c r="D617" s="41"/>
      <c r="E617" s="41"/>
      <c r="F617" s="41"/>
      <c r="G617" s="41"/>
      <c r="H617" s="43"/>
      <c r="I617" s="41"/>
      <c r="J617" s="41"/>
      <c r="K617" s="41"/>
      <c r="L617" s="41"/>
      <c r="M617" s="1" t="s">
        <v>333</v>
      </c>
      <c r="N617" s="1" t="s">
        <v>98</v>
      </c>
      <c r="O617" s="1" t="s">
        <v>328</v>
      </c>
      <c r="P617" s="1" t="s">
        <v>24</v>
      </c>
      <c r="Q617" s="1" t="s">
        <v>332</v>
      </c>
      <c r="R617" s="1" t="s">
        <v>267</v>
      </c>
      <c r="S617" s="41"/>
      <c r="T617" s="51"/>
      <c r="U617" s="41"/>
      <c r="V617" s="41"/>
    </row>
    <row r="618" spans="1:22" ht="12.75" customHeight="1" thickBot="1" x14ac:dyDescent="0.3">
      <c r="A618" s="41"/>
      <c r="B618" s="41"/>
      <c r="C618" s="61"/>
      <c r="D618" s="41"/>
      <c r="E618" s="41"/>
      <c r="F618" s="41"/>
      <c r="G618" s="41"/>
      <c r="H618" s="43"/>
      <c r="I618" s="41"/>
      <c r="J618" s="41"/>
      <c r="K618" s="41"/>
      <c r="L618" s="41"/>
      <c r="M618" s="1" t="s">
        <v>331</v>
      </c>
      <c r="N618" s="1" t="s">
        <v>98</v>
      </c>
      <c r="O618" s="1" t="s">
        <v>328</v>
      </c>
      <c r="P618" s="1" t="s">
        <v>24</v>
      </c>
      <c r="Q618" s="1" t="s">
        <v>330</v>
      </c>
      <c r="R618" s="1" t="s">
        <v>267</v>
      </c>
      <c r="S618" s="41"/>
      <c r="T618" s="51"/>
      <c r="U618" s="41"/>
      <c r="V618" s="41"/>
    </row>
    <row r="619" spans="1:22" ht="12.75" customHeight="1" thickBot="1" x14ac:dyDescent="0.3">
      <c r="A619" s="42"/>
      <c r="B619" s="42"/>
      <c r="C619" s="62"/>
      <c r="D619" s="42"/>
      <c r="E619" s="42"/>
      <c r="F619" s="42"/>
      <c r="G619" s="42"/>
      <c r="H619" s="44"/>
      <c r="I619" s="42"/>
      <c r="J619" s="42"/>
      <c r="K619" s="42"/>
      <c r="L619" s="42"/>
      <c r="M619" s="1" t="s">
        <v>329</v>
      </c>
      <c r="N619" s="1" t="s">
        <v>98</v>
      </c>
      <c r="O619" s="1" t="s">
        <v>328</v>
      </c>
      <c r="P619" s="1" t="s">
        <v>24</v>
      </c>
      <c r="Q619" s="1" t="s">
        <v>327</v>
      </c>
      <c r="R619" s="1" t="s">
        <v>267</v>
      </c>
      <c r="S619" s="42"/>
      <c r="T619" s="52"/>
      <c r="U619" s="42"/>
      <c r="V619" s="42"/>
    </row>
    <row r="620" spans="1:22" ht="12.75" customHeight="1" thickBot="1" x14ac:dyDescent="0.3">
      <c r="A620" s="47" t="s">
        <v>206</v>
      </c>
      <c r="B620" s="47">
        <v>801</v>
      </c>
      <c r="C620" s="60" t="s">
        <v>96</v>
      </c>
      <c r="D620" s="47" t="s">
        <v>98</v>
      </c>
      <c r="E620" s="47" t="s">
        <v>326</v>
      </c>
      <c r="F620" s="47" t="s">
        <v>95</v>
      </c>
      <c r="G620" s="47"/>
      <c r="H620" s="48" t="s">
        <v>325</v>
      </c>
      <c r="I620" s="47" t="s">
        <v>109</v>
      </c>
      <c r="J620" s="47" t="s">
        <v>235</v>
      </c>
      <c r="K620" s="47"/>
      <c r="L620" s="47">
        <v>0</v>
      </c>
      <c r="M620" s="47" t="s">
        <v>324</v>
      </c>
      <c r="N620" s="47" t="s">
        <v>98</v>
      </c>
      <c r="O620" s="47" t="s">
        <v>297</v>
      </c>
      <c r="P620" s="47" t="s">
        <v>39</v>
      </c>
      <c r="Q620" s="1" t="s">
        <v>323</v>
      </c>
      <c r="R620" s="1" t="s">
        <v>318</v>
      </c>
      <c r="S620" s="47" t="s">
        <v>322</v>
      </c>
      <c r="T620" s="49">
        <v>0.25</v>
      </c>
      <c r="U620" s="47">
        <v>-210</v>
      </c>
      <c r="V620" s="47"/>
    </row>
    <row r="621" spans="1:22" ht="12.75" customHeight="1" thickBot="1" x14ac:dyDescent="0.3">
      <c r="A621" s="41"/>
      <c r="B621" s="41"/>
      <c r="C621" s="61"/>
      <c r="D621" s="41"/>
      <c r="E621" s="41"/>
      <c r="F621" s="41"/>
      <c r="G621" s="41"/>
      <c r="H621" s="43"/>
      <c r="I621" s="41"/>
      <c r="J621" s="41"/>
      <c r="K621" s="41"/>
      <c r="L621" s="41"/>
      <c r="M621" s="42"/>
      <c r="N621" s="42"/>
      <c r="O621" s="42"/>
      <c r="P621" s="42"/>
      <c r="Q621" s="1" t="s">
        <v>321</v>
      </c>
      <c r="R621" s="1" t="s">
        <v>56</v>
      </c>
      <c r="S621" s="41"/>
      <c r="T621" s="45"/>
      <c r="U621" s="41"/>
      <c r="V621" s="41"/>
    </row>
    <row r="622" spans="1:22" ht="12.75" customHeight="1" thickBot="1" x14ac:dyDescent="0.3">
      <c r="A622" s="41"/>
      <c r="B622" s="41"/>
      <c r="C622" s="61"/>
      <c r="D622" s="41"/>
      <c r="E622" s="41"/>
      <c r="F622" s="41"/>
      <c r="G622" s="41"/>
      <c r="H622" s="43"/>
      <c r="I622" s="41"/>
      <c r="J622" s="41"/>
      <c r="K622" s="41"/>
      <c r="L622" s="41"/>
      <c r="M622" s="47" t="s">
        <v>320</v>
      </c>
      <c r="N622" s="47" t="s">
        <v>98</v>
      </c>
      <c r="O622" s="47" t="s">
        <v>297</v>
      </c>
      <c r="P622" s="47" t="s">
        <v>39</v>
      </c>
      <c r="Q622" s="1" t="s">
        <v>319</v>
      </c>
      <c r="R622" s="1" t="s">
        <v>318</v>
      </c>
      <c r="S622" s="41"/>
      <c r="T622" s="45"/>
      <c r="U622" s="41"/>
      <c r="V622" s="41"/>
    </row>
    <row r="623" spans="1:22" ht="12.75" customHeight="1" thickBot="1" x14ac:dyDescent="0.3">
      <c r="A623" s="41"/>
      <c r="B623" s="41"/>
      <c r="C623" s="61"/>
      <c r="D623" s="41"/>
      <c r="E623" s="41"/>
      <c r="F623" s="41"/>
      <c r="G623" s="41"/>
      <c r="H623" s="43"/>
      <c r="I623" s="41"/>
      <c r="J623" s="41"/>
      <c r="K623" s="41"/>
      <c r="L623" s="41"/>
      <c r="M623" s="41"/>
      <c r="N623" s="41"/>
      <c r="O623" s="41"/>
      <c r="P623" s="41"/>
      <c r="Q623" s="1" t="s">
        <v>317</v>
      </c>
      <c r="R623" s="1" t="s">
        <v>267</v>
      </c>
      <c r="S623" s="41"/>
      <c r="T623" s="45"/>
      <c r="U623" s="41"/>
      <c r="V623" s="41"/>
    </row>
    <row r="624" spans="1:22" ht="12.75" customHeight="1" thickBot="1" x14ac:dyDescent="0.3">
      <c r="A624" s="41"/>
      <c r="B624" s="41"/>
      <c r="C624" s="61"/>
      <c r="D624" s="41"/>
      <c r="E624" s="41"/>
      <c r="F624" s="41"/>
      <c r="G624" s="41"/>
      <c r="H624" s="43"/>
      <c r="I624" s="41"/>
      <c r="J624" s="41"/>
      <c r="K624" s="41"/>
      <c r="L624" s="41"/>
      <c r="M624" s="42"/>
      <c r="N624" s="42"/>
      <c r="O624" s="42"/>
      <c r="P624" s="42"/>
      <c r="Q624" s="1" t="s">
        <v>316</v>
      </c>
      <c r="R624" s="1" t="s">
        <v>56</v>
      </c>
      <c r="S624" s="41"/>
      <c r="T624" s="45"/>
      <c r="U624" s="41"/>
      <c r="V624" s="41"/>
    </row>
    <row r="625" spans="1:22" ht="12.75" customHeight="1" thickBot="1" x14ac:dyDescent="0.3">
      <c r="A625" s="41"/>
      <c r="B625" s="41"/>
      <c r="C625" s="61"/>
      <c r="D625" s="41"/>
      <c r="E625" s="41"/>
      <c r="F625" s="41"/>
      <c r="G625" s="41"/>
      <c r="H625" s="43"/>
      <c r="I625" s="41"/>
      <c r="J625" s="41"/>
      <c r="K625" s="41"/>
      <c r="L625" s="41"/>
      <c r="M625" s="47" t="s">
        <v>315</v>
      </c>
      <c r="N625" s="47" t="s">
        <v>98</v>
      </c>
      <c r="O625" s="47" t="s">
        <v>297</v>
      </c>
      <c r="P625" s="47" t="s">
        <v>39</v>
      </c>
      <c r="Q625" s="1" t="s">
        <v>314</v>
      </c>
      <c r="R625" s="1" t="s">
        <v>267</v>
      </c>
      <c r="S625" s="41"/>
      <c r="T625" s="45"/>
      <c r="U625" s="41"/>
      <c r="V625" s="41"/>
    </row>
    <row r="626" spans="1:22" ht="12.75" customHeight="1" thickBot="1" x14ac:dyDescent="0.3">
      <c r="A626" s="41"/>
      <c r="B626" s="41"/>
      <c r="C626" s="61"/>
      <c r="D626" s="41"/>
      <c r="E626" s="41"/>
      <c r="F626" s="41"/>
      <c r="G626" s="41"/>
      <c r="H626" s="43"/>
      <c r="I626" s="41"/>
      <c r="J626" s="41"/>
      <c r="K626" s="41"/>
      <c r="L626" s="41"/>
      <c r="M626" s="42"/>
      <c r="N626" s="42"/>
      <c r="O626" s="42"/>
      <c r="P626" s="42"/>
      <c r="Q626" s="1" t="s">
        <v>313</v>
      </c>
      <c r="R626" s="1" t="s">
        <v>56</v>
      </c>
      <c r="S626" s="41"/>
      <c r="T626" s="45"/>
      <c r="U626" s="41"/>
      <c r="V626" s="41"/>
    </row>
    <row r="627" spans="1:22" ht="12.75" customHeight="1" thickBot="1" x14ac:dyDescent="0.3">
      <c r="A627" s="41"/>
      <c r="B627" s="41"/>
      <c r="C627" s="61"/>
      <c r="D627" s="41"/>
      <c r="E627" s="41"/>
      <c r="F627" s="41"/>
      <c r="G627" s="41"/>
      <c r="H627" s="43"/>
      <c r="I627" s="41"/>
      <c r="J627" s="41"/>
      <c r="K627" s="41"/>
      <c r="L627" s="41"/>
      <c r="M627" s="1" t="s">
        <v>312</v>
      </c>
      <c r="N627" s="1" t="s">
        <v>98</v>
      </c>
      <c r="O627" s="1" t="s">
        <v>297</v>
      </c>
      <c r="P627" s="1" t="s">
        <v>24</v>
      </c>
      <c r="Q627" s="1" t="s">
        <v>311</v>
      </c>
      <c r="R627" s="1" t="s">
        <v>267</v>
      </c>
      <c r="S627" s="41"/>
      <c r="T627" s="45"/>
      <c r="U627" s="41"/>
      <c r="V627" s="41"/>
    </row>
    <row r="628" spans="1:22" ht="12.75" customHeight="1" thickBot="1" x14ac:dyDescent="0.3">
      <c r="A628" s="41"/>
      <c r="B628" s="41"/>
      <c r="C628" s="61"/>
      <c r="D628" s="41"/>
      <c r="E628" s="41"/>
      <c r="F628" s="41"/>
      <c r="G628" s="41"/>
      <c r="H628" s="43"/>
      <c r="I628" s="41"/>
      <c r="J628" s="41"/>
      <c r="K628" s="41"/>
      <c r="L628" s="41"/>
      <c r="M628" s="1" t="s">
        <v>310</v>
      </c>
      <c r="N628" s="1" t="s">
        <v>98</v>
      </c>
      <c r="O628" s="1" t="s">
        <v>297</v>
      </c>
      <c r="P628" s="1" t="s">
        <v>24</v>
      </c>
      <c r="Q628" s="1" t="s">
        <v>307</v>
      </c>
      <c r="R628" s="1" t="s">
        <v>267</v>
      </c>
      <c r="S628" s="41"/>
      <c r="T628" s="45"/>
      <c r="U628" s="41"/>
      <c r="V628" s="41"/>
    </row>
    <row r="629" spans="1:22" ht="12.75" customHeight="1" thickBot="1" x14ac:dyDescent="0.3">
      <c r="A629" s="41"/>
      <c r="B629" s="41"/>
      <c r="C629" s="61"/>
      <c r="D629" s="41"/>
      <c r="E629" s="41"/>
      <c r="F629" s="41"/>
      <c r="G629" s="41"/>
      <c r="H629" s="43"/>
      <c r="I629" s="41"/>
      <c r="J629" s="41"/>
      <c r="K629" s="41"/>
      <c r="L629" s="41"/>
      <c r="M629" s="1" t="s">
        <v>309</v>
      </c>
      <c r="N629" s="1" t="s">
        <v>98</v>
      </c>
      <c r="O629" s="1" t="s">
        <v>297</v>
      </c>
      <c r="P629" s="1" t="s">
        <v>24</v>
      </c>
      <c r="Q629" s="1" t="s">
        <v>307</v>
      </c>
      <c r="R629" s="1" t="s">
        <v>267</v>
      </c>
      <c r="S629" s="41"/>
      <c r="T629" s="45"/>
      <c r="U629" s="41"/>
      <c r="V629" s="41"/>
    </row>
    <row r="630" spans="1:22" ht="12.75" customHeight="1" thickBot="1" x14ac:dyDescent="0.3">
      <c r="A630" s="41"/>
      <c r="B630" s="41"/>
      <c r="C630" s="61"/>
      <c r="D630" s="41"/>
      <c r="E630" s="41"/>
      <c r="F630" s="41"/>
      <c r="G630" s="41"/>
      <c r="H630" s="43"/>
      <c r="I630" s="41"/>
      <c r="J630" s="41"/>
      <c r="K630" s="41"/>
      <c r="L630" s="41"/>
      <c r="M630" s="1" t="s">
        <v>308</v>
      </c>
      <c r="N630" s="1" t="s">
        <v>98</v>
      </c>
      <c r="O630" s="1" t="s">
        <v>297</v>
      </c>
      <c r="P630" s="1" t="s">
        <v>24</v>
      </c>
      <c r="Q630" s="1" t="s">
        <v>307</v>
      </c>
      <c r="R630" s="1" t="s">
        <v>267</v>
      </c>
      <c r="S630" s="41"/>
      <c r="T630" s="45"/>
      <c r="U630" s="41"/>
      <c r="V630" s="41"/>
    </row>
    <row r="631" spans="1:22" ht="12.75" customHeight="1" thickBot="1" x14ac:dyDescent="0.3">
      <c r="A631" s="41"/>
      <c r="B631" s="41"/>
      <c r="C631" s="61"/>
      <c r="D631" s="41"/>
      <c r="E631" s="41"/>
      <c r="F631" s="41"/>
      <c r="G631" s="41"/>
      <c r="H631" s="43"/>
      <c r="I631" s="41"/>
      <c r="J631" s="41"/>
      <c r="K631" s="41"/>
      <c r="L631" s="41"/>
      <c r="M631" s="1" t="s">
        <v>306</v>
      </c>
      <c r="N631" s="1" t="s">
        <v>98</v>
      </c>
      <c r="O631" s="1" t="s">
        <v>297</v>
      </c>
      <c r="P631" s="1" t="s">
        <v>24</v>
      </c>
      <c r="Q631" s="1" t="s">
        <v>305</v>
      </c>
      <c r="R631" s="1" t="s">
        <v>267</v>
      </c>
      <c r="S631" s="41"/>
      <c r="T631" s="45"/>
      <c r="U631" s="41"/>
      <c r="V631" s="41"/>
    </row>
    <row r="632" spans="1:22" ht="12.75" customHeight="1" thickBot="1" x14ac:dyDescent="0.3">
      <c r="A632" s="41"/>
      <c r="B632" s="41"/>
      <c r="C632" s="61"/>
      <c r="D632" s="41"/>
      <c r="E632" s="41"/>
      <c r="F632" s="41"/>
      <c r="G632" s="41"/>
      <c r="H632" s="43"/>
      <c r="I632" s="41"/>
      <c r="J632" s="41"/>
      <c r="K632" s="41"/>
      <c r="L632" s="41"/>
      <c r="M632" s="1" t="s">
        <v>304</v>
      </c>
      <c r="N632" s="1" t="s">
        <v>98</v>
      </c>
      <c r="O632" s="1" t="s">
        <v>297</v>
      </c>
      <c r="P632" s="1" t="s">
        <v>24</v>
      </c>
      <c r="Q632" s="1" t="s">
        <v>303</v>
      </c>
      <c r="R632" s="1" t="s">
        <v>267</v>
      </c>
      <c r="S632" s="41"/>
      <c r="T632" s="45"/>
      <c r="U632" s="41"/>
      <c r="V632" s="41"/>
    </row>
    <row r="633" spans="1:22" ht="12.75" customHeight="1" thickBot="1" x14ac:dyDescent="0.3">
      <c r="A633" s="41"/>
      <c r="B633" s="41"/>
      <c r="C633" s="61"/>
      <c r="D633" s="41"/>
      <c r="E633" s="41"/>
      <c r="F633" s="41"/>
      <c r="G633" s="41"/>
      <c r="H633" s="43"/>
      <c r="I633" s="41"/>
      <c r="J633" s="41"/>
      <c r="K633" s="41"/>
      <c r="L633" s="41"/>
      <c r="M633" s="1" t="s">
        <v>302</v>
      </c>
      <c r="N633" s="1" t="s">
        <v>98</v>
      </c>
      <c r="O633" s="1" t="s">
        <v>297</v>
      </c>
      <c r="P633" s="1" t="s">
        <v>24</v>
      </c>
      <c r="Q633" s="1" t="s">
        <v>301</v>
      </c>
      <c r="R633" s="1" t="s">
        <v>267</v>
      </c>
      <c r="S633" s="41"/>
      <c r="T633" s="45"/>
      <c r="U633" s="41"/>
      <c r="V633" s="41"/>
    </row>
    <row r="634" spans="1:22" ht="12.75" customHeight="1" thickBot="1" x14ac:dyDescent="0.3">
      <c r="A634" s="41"/>
      <c r="B634" s="41"/>
      <c r="C634" s="61"/>
      <c r="D634" s="41"/>
      <c r="E634" s="41"/>
      <c r="F634" s="41"/>
      <c r="G634" s="41"/>
      <c r="H634" s="43"/>
      <c r="I634" s="41"/>
      <c r="J634" s="41"/>
      <c r="K634" s="41"/>
      <c r="L634" s="41"/>
      <c r="M634" s="1" t="s">
        <v>300</v>
      </c>
      <c r="N634" s="1" t="s">
        <v>98</v>
      </c>
      <c r="O634" s="1" t="s">
        <v>297</v>
      </c>
      <c r="P634" s="1" t="s">
        <v>24</v>
      </c>
      <c r="Q634" s="1" t="s">
        <v>299</v>
      </c>
      <c r="R634" s="1" t="s">
        <v>267</v>
      </c>
      <c r="S634" s="41"/>
      <c r="T634" s="45"/>
      <c r="U634" s="41"/>
      <c r="V634" s="41"/>
    </row>
    <row r="635" spans="1:22" ht="12.75" customHeight="1" thickBot="1" x14ac:dyDescent="0.3">
      <c r="A635" s="42"/>
      <c r="B635" s="42"/>
      <c r="C635" s="62"/>
      <c r="D635" s="42"/>
      <c r="E635" s="42"/>
      <c r="F635" s="42"/>
      <c r="G635" s="42"/>
      <c r="H635" s="44"/>
      <c r="I635" s="42"/>
      <c r="J635" s="42"/>
      <c r="K635" s="42"/>
      <c r="L635" s="42"/>
      <c r="M635" s="1" t="s">
        <v>298</v>
      </c>
      <c r="N635" s="1" t="s">
        <v>98</v>
      </c>
      <c r="O635" s="1" t="s">
        <v>297</v>
      </c>
      <c r="P635" s="1" t="s">
        <v>24</v>
      </c>
      <c r="Q635" s="1" t="s">
        <v>296</v>
      </c>
      <c r="R635" s="1" t="s">
        <v>267</v>
      </c>
      <c r="S635" s="42"/>
      <c r="T635" s="46"/>
      <c r="U635" s="42"/>
      <c r="V635" s="42"/>
    </row>
    <row r="636" spans="1:22" ht="12.75" customHeight="1" thickBot="1" x14ac:dyDescent="0.3">
      <c r="A636" s="47" t="s">
        <v>268</v>
      </c>
      <c r="B636" s="47">
        <v>805</v>
      </c>
      <c r="C636" s="60" t="s">
        <v>127</v>
      </c>
      <c r="D636" s="47" t="s">
        <v>14</v>
      </c>
      <c r="E636" s="47" t="s">
        <v>295</v>
      </c>
      <c r="F636" s="47" t="s">
        <v>4</v>
      </c>
      <c r="G636" s="47"/>
      <c r="H636" s="48" t="s">
        <v>294</v>
      </c>
      <c r="I636" s="47" t="s">
        <v>11</v>
      </c>
      <c r="J636" s="47" t="s">
        <v>261</v>
      </c>
      <c r="K636" s="47"/>
      <c r="L636" s="47">
        <v>0</v>
      </c>
      <c r="M636" s="47" t="s">
        <v>293</v>
      </c>
      <c r="N636" s="47" t="s">
        <v>14</v>
      </c>
      <c r="O636" s="47" t="s">
        <v>56</v>
      </c>
      <c r="P636" s="47" t="s">
        <v>24</v>
      </c>
      <c r="Q636" s="1" t="s">
        <v>292</v>
      </c>
      <c r="R636" s="1" t="s">
        <v>238</v>
      </c>
      <c r="S636" s="47"/>
      <c r="T636" s="49">
        <v>0</v>
      </c>
      <c r="U636" s="47" t="s">
        <v>24</v>
      </c>
      <c r="V636" s="47"/>
    </row>
    <row r="637" spans="1:22" ht="12.75" customHeight="1" thickBot="1" x14ac:dyDescent="0.3">
      <c r="A637" s="41"/>
      <c r="B637" s="41"/>
      <c r="C637" s="61"/>
      <c r="D637" s="41"/>
      <c r="E637" s="41"/>
      <c r="F637" s="41"/>
      <c r="G637" s="41"/>
      <c r="H637" s="43"/>
      <c r="I637" s="41"/>
      <c r="J637" s="41"/>
      <c r="K637" s="41"/>
      <c r="L637" s="41"/>
      <c r="M637" s="41"/>
      <c r="N637" s="41"/>
      <c r="O637" s="41"/>
      <c r="P637" s="41"/>
      <c r="Q637" s="1" t="s">
        <v>291</v>
      </c>
      <c r="R637" s="1" t="s">
        <v>238</v>
      </c>
      <c r="S637" s="41"/>
      <c r="T637" s="45"/>
      <c r="U637" s="41"/>
      <c r="V637" s="41"/>
    </row>
    <row r="638" spans="1:22" ht="12.75" customHeight="1" thickBot="1" x14ac:dyDescent="0.3">
      <c r="A638" s="41"/>
      <c r="B638" s="41"/>
      <c r="C638" s="61"/>
      <c r="D638" s="41"/>
      <c r="E638" s="41"/>
      <c r="F638" s="41"/>
      <c r="G638" s="41"/>
      <c r="H638" s="43"/>
      <c r="I638" s="41"/>
      <c r="J638" s="41"/>
      <c r="K638" s="41"/>
      <c r="L638" s="41"/>
      <c r="M638" s="41"/>
      <c r="N638" s="41"/>
      <c r="O638" s="41"/>
      <c r="P638" s="41"/>
      <c r="Q638" s="1" t="s">
        <v>290</v>
      </c>
      <c r="R638" s="1" t="s">
        <v>289</v>
      </c>
      <c r="S638" s="41"/>
      <c r="T638" s="45"/>
      <c r="U638" s="41"/>
      <c r="V638" s="41"/>
    </row>
    <row r="639" spans="1:22" ht="12.75" customHeight="1" thickBot="1" x14ac:dyDescent="0.3">
      <c r="A639" s="41"/>
      <c r="B639" s="41"/>
      <c r="C639" s="61"/>
      <c r="D639" s="41"/>
      <c r="E639" s="41"/>
      <c r="F639" s="41"/>
      <c r="G639" s="41"/>
      <c r="H639" s="43"/>
      <c r="I639" s="41"/>
      <c r="J639" s="41"/>
      <c r="K639" s="41"/>
      <c r="L639" s="41"/>
      <c r="M639" s="41"/>
      <c r="N639" s="41"/>
      <c r="O639" s="41"/>
      <c r="P639" s="41"/>
      <c r="Q639" s="1" t="s">
        <v>288</v>
      </c>
      <c r="R639" s="1" t="s">
        <v>287</v>
      </c>
      <c r="S639" s="41"/>
      <c r="T639" s="45"/>
      <c r="U639" s="41"/>
      <c r="V639" s="41"/>
    </row>
    <row r="640" spans="1:22" ht="12.75" customHeight="1" thickBot="1" x14ac:dyDescent="0.3">
      <c r="A640" s="41"/>
      <c r="B640" s="41"/>
      <c r="C640" s="61"/>
      <c r="D640" s="41"/>
      <c r="E640" s="41"/>
      <c r="F640" s="41"/>
      <c r="G640" s="41"/>
      <c r="H640" s="43"/>
      <c r="I640" s="41"/>
      <c r="J640" s="41"/>
      <c r="K640" s="41"/>
      <c r="L640" s="41"/>
      <c r="M640" s="41"/>
      <c r="N640" s="41"/>
      <c r="O640" s="41"/>
      <c r="P640" s="41"/>
      <c r="Q640" s="1" t="s">
        <v>286</v>
      </c>
      <c r="R640" s="1" t="s">
        <v>285</v>
      </c>
      <c r="S640" s="41"/>
      <c r="T640" s="45"/>
      <c r="U640" s="41"/>
      <c r="V640" s="41"/>
    </row>
    <row r="641" spans="1:22" ht="12.75" customHeight="1" thickBot="1" x14ac:dyDescent="0.3">
      <c r="A641" s="42"/>
      <c r="B641" s="42"/>
      <c r="C641" s="62"/>
      <c r="D641" s="42"/>
      <c r="E641" s="42"/>
      <c r="F641" s="42"/>
      <c r="G641" s="42"/>
      <c r="H641" s="44"/>
      <c r="I641" s="42"/>
      <c r="J641" s="42"/>
      <c r="K641" s="42"/>
      <c r="L641" s="42"/>
      <c r="M641" s="42"/>
      <c r="N641" s="42"/>
      <c r="O641" s="42"/>
      <c r="P641" s="42"/>
      <c r="Q641" s="1" t="s">
        <v>284</v>
      </c>
      <c r="R641" s="1" t="s">
        <v>137</v>
      </c>
      <c r="S641" s="42"/>
      <c r="T641" s="46"/>
      <c r="U641" s="42"/>
      <c r="V641" s="42"/>
    </row>
    <row r="642" spans="1:22" ht="12.75" customHeight="1" thickBot="1" x14ac:dyDescent="0.3">
      <c r="A642" s="47" t="s">
        <v>283</v>
      </c>
      <c r="B642" s="47">
        <v>807</v>
      </c>
      <c r="C642" s="60" t="s">
        <v>96</v>
      </c>
      <c r="D642" s="47" t="s">
        <v>279</v>
      </c>
      <c r="E642" s="47" t="s">
        <v>282</v>
      </c>
      <c r="F642" s="47" t="s">
        <v>4</v>
      </c>
      <c r="G642" s="47"/>
      <c r="H642" s="48" t="s">
        <v>281</v>
      </c>
      <c r="I642" s="47" t="s">
        <v>280</v>
      </c>
      <c r="J642" s="47" t="s">
        <v>279</v>
      </c>
      <c r="K642" s="47"/>
      <c r="L642" s="47">
        <v>0</v>
      </c>
      <c r="M642" s="47" t="s">
        <v>278</v>
      </c>
      <c r="N642" s="47" t="s">
        <v>88</v>
      </c>
      <c r="O642" s="47" t="s">
        <v>0</v>
      </c>
      <c r="P642" s="47" t="s">
        <v>24</v>
      </c>
      <c r="Q642" s="1" t="s">
        <v>277</v>
      </c>
      <c r="R642" s="1" t="s">
        <v>274</v>
      </c>
      <c r="S642" s="47" t="s">
        <v>0</v>
      </c>
      <c r="T642" s="49">
        <v>0</v>
      </c>
      <c r="U642" s="47">
        <v>154</v>
      </c>
      <c r="V642" s="47"/>
    </row>
    <row r="643" spans="1:22" ht="12.75" customHeight="1" thickBot="1" x14ac:dyDescent="0.3">
      <c r="A643" s="41"/>
      <c r="B643" s="41"/>
      <c r="C643" s="61"/>
      <c r="D643" s="41"/>
      <c r="E643" s="41"/>
      <c r="F643" s="41"/>
      <c r="G643" s="41"/>
      <c r="H643" s="43"/>
      <c r="I643" s="41"/>
      <c r="J643" s="41"/>
      <c r="K643" s="41"/>
      <c r="L643" s="41"/>
      <c r="M643" s="41"/>
      <c r="N643" s="41"/>
      <c r="O643" s="41"/>
      <c r="P643" s="41"/>
      <c r="Q643" s="1" t="s">
        <v>273</v>
      </c>
      <c r="R643" s="1" t="s">
        <v>272</v>
      </c>
      <c r="S643" s="41"/>
      <c r="T643" s="45"/>
      <c r="U643" s="41"/>
      <c r="V643" s="41"/>
    </row>
    <row r="644" spans="1:22" ht="12.75" customHeight="1" thickBot="1" x14ac:dyDescent="0.3">
      <c r="A644" s="41"/>
      <c r="B644" s="41"/>
      <c r="C644" s="61"/>
      <c r="D644" s="41"/>
      <c r="E644" s="41"/>
      <c r="F644" s="41"/>
      <c r="G644" s="41"/>
      <c r="H644" s="43"/>
      <c r="I644" s="41"/>
      <c r="J644" s="41"/>
      <c r="K644" s="41"/>
      <c r="L644" s="41"/>
      <c r="M644" s="42"/>
      <c r="N644" s="42"/>
      <c r="O644" s="42"/>
      <c r="P644" s="42"/>
      <c r="Q644" s="1" t="s">
        <v>271</v>
      </c>
      <c r="R644" s="1" t="s">
        <v>270</v>
      </c>
      <c r="S644" s="41"/>
      <c r="T644" s="45"/>
      <c r="U644" s="41"/>
      <c r="V644" s="41"/>
    </row>
    <row r="645" spans="1:22" ht="12.75" customHeight="1" thickBot="1" x14ac:dyDescent="0.3">
      <c r="A645" s="41"/>
      <c r="B645" s="41"/>
      <c r="C645" s="61"/>
      <c r="D645" s="41"/>
      <c r="E645" s="41"/>
      <c r="F645" s="41"/>
      <c r="G645" s="41"/>
      <c r="H645" s="43"/>
      <c r="I645" s="41"/>
      <c r="J645" s="41"/>
      <c r="K645" s="41"/>
      <c r="L645" s="41"/>
      <c r="M645" s="47" t="s">
        <v>276</v>
      </c>
      <c r="N645" s="47" t="s">
        <v>88</v>
      </c>
      <c r="O645" s="47" t="s">
        <v>0</v>
      </c>
      <c r="P645" s="47" t="s">
        <v>24</v>
      </c>
      <c r="Q645" s="1" t="s">
        <v>275</v>
      </c>
      <c r="R645" s="1" t="s">
        <v>274</v>
      </c>
      <c r="S645" s="41"/>
      <c r="T645" s="45"/>
      <c r="U645" s="41"/>
      <c r="V645" s="41"/>
    </row>
    <row r="646" spans="1:22" ht="12.75" customHeight="1" thickBot="1" x14ac:dyDescent="0.3">
      <c r="A646" s="41"/>
      <c r="B646" s="41"/>
      <c r="C646" s="61"/>
      <c r="D646" s="41"/>
      <c r="E646" s="41"/>
      <c r="F646" s="41"/>
      <c r="G646" s="41"/>
      <c r="H646" s="43"/>
      <c r="I646" s="41"/>
      <c r="J646" s="41"/>
      <c r="K646" s="41"/>
      <c r="L646" s="41"/>
      <c r="M646" s="41"/>
      <c r="N646" s="41"/>
      <c r="O646" s="41"/>
      <c r="P646" s="41"/>
      <c r="Q646" s="1" t="s">
        <v>273</v>
      </c>
      <c r="R646" s="1" t="s">
        <v>272</v>
      </c>
      <c r="S646" s="41"/>
      <c r="T646" s="45"/>
      <c r="U646" s="41"/>
      <c r="V646" s="41"/>
    </row>
    <row r="647" spans="1:22" ht="12.75" customHeight="1" thickBot="1" x14ac:dyDescent="0.3">
      <c r="A647" s="41"/>
      <c r="B647" s="41"/>
      <c r="C647" s="61"/>
      <c r="D647" s="41"/>
      <c r="E647" s="41"/>
      <c r="F647" s="41"/>
      <c r="G647" s="41"/>
      <c r="H647" s="43"/>
      <c r="I647" s="41"/>
      <c r="J647" s="41"/>
      <c r="K647" s="41"/>
      <c r="L647" s="41"/>
      <c r="M647" s="41"/>
      <c r="N647" s="41"/>
      <c r="O647" s="41"/>
      <c r="P647" s="41"/>
      <c r="Q647" s="1" t="s">
        <v>271</v>
      </c>
      <c r="R647" s="1" t="s">
        <v>270</v>
      </c>
      <c r="S647" s="41"/>
      <c r="T647" s="45"/>
      <c r="U647" s="41"/>
      <c r="V647" s="41"/>
    </row>
    <row r="648" spans="1:22" ht="12.75" customHeight="1" thickBot="1" x14ac:dyDescent="0.3">
      <c r="A648" s="42"/>
      <c r="B648" s="42"/>
      <c r="C648" s="62"/>
      <c r="D648" s="42"/>
      <c r="E648" s="42"/>
      <c r="F648" s="42"/>
      <c r="G648" s="42"/>
      <c r="H648" s="44"/>
      <c r="I648" s="42"/>
      <c r="J648" s="42"/>
      <c r="K648" s="42"/>
      <c r="L648" s="42"/>
      <c r="M648" s="42"/>
      <c r="N648" s="42"/>
      <c r="O648" s="42"/>
      <c r="P648" s="42"/>
      <c r="Q648" s="1" t="s">
        <v>269</v>
      </c>
      <c r="R648" s="1" t="s">
        <v>13</v>
      </c>
      <c r="S648" s="42"/>
      <c r="T648" s="46"/>
      <c r="U648" s="42"/>
      <c r="V648" s="42"/>
    </row>
    <row r="649" spans="1:22" ht="48" customHeight="1" thickBot="1" x14ac:dyDescent="0.3">
      <c r="A649" s="1" t="s">
        <v>268</v>
      </c>
      <c r="B649" s="1">
        <v>808</v>
      </c>
      <c r="C649" s="29"/>
      <c r="D649" s="1" t="s">
        <v>251</v>
      </c>
      <c r="E649" s="1" t="s">
        <v>267</v>
      </c>
      <c r="F649" s="1" t="s">
        <v>4</v>
      </c>
      <c r="G649" s="1"/>
      <c r="H649" s="3" t="s">
        <v>266</v>
      </c>
      <c r="I649" s="1" t="s">
        <v>262</v>
      </c>
      <c r="J649" s="1" t="s">
        <v>261</v>
      </c>
      <c r="K649" s="1"/>
      <c r="L649" s="1">
        <v>0</v>
      </c>
      <c r="M649" s="1"/>
      <c r="N649" s="1"/>
      <c r="O649" s="1"/>
      <c r="P649" s="1"/>
      <c r="Q649" s="1"/>
      <c r="R649" s="1"/>
      <c r="S649" s="1"/>
      <c r="T649" s="2">
        <v>0</v>
      </c>
      <c r="U649" s="1" t="s">
        <v>24</v>
      </c>
      <c r="V649" s="1"/>
    </row>
    <row r="650" spans="1:22" ht="12.75" customHeight="1" thickBot="1" x14ac:dyDescent="0.3">
      <c r="A650" s="47" t="s">
        <v>240</v>
      </c>
      <c r="B650" s="47">
        <v>809</v>
      </c>
      <c r="C650" s="63" t="s">
        <v>265</v>
      </c>
      <c r="D650" s="47" t="s">
        <v>251</v>
      </c>
      <c r="E650" s="47" t="s">
        <v>264</v>
      </c>
      <c r="F650" s="47" t="s">
        <v>95</v>
      </c>
      <c r="G650" s="47"/>
      <c r="H650" s="48" t="s">
        <v>263</v>
      </c>
      <c r="I650" s="47" t="s">
        <v>262</v>
      </c>
      <c r="J650" s="47" t="s">
        <v>261</v>
      </c>
      <c r="K650" s="47"/>
      <c r="L650" s="47">
        <v>0</v>
      </c>
      <c r="M650" s="1" t="s">
        <v>260</v>
      </c>
      <c r="N650" s="1" t="s">
        <v>251</v>
      </c>
      <c r="O650" s="1" t="s">
        <v>249</v>
      </c>
      <c r="P650" s="1" t="s">
        <v>24</v>
      </c>
      <c r="Q650" s="1"/>
      <c r="R650" s="1"/>
      <c r="S650" s="47" t="s">
        <v>259</v>
      </c>
      <c r="T650" s="49">
        <v>0</v>
      </c>
      <c r="U650" s="47">
        <v>-82</v>
      </c>
      <c r="V650" s="47"/>
    </row>
    <row r="651" spans="1:22" ht="12.75" customHeight="1" thickBot="1" x14ac:dyDescent="0.3">
      <c r="A651" s="41"/>
      <c r="B651" s="41"/>
      <c r="C651" s="61"/>
      <c r="D651" s="41"/>
      <c r="E651" s="41"/>
      <c r="F651" s="41"/>
      <c r="G651" s="41"/>
      <c r="H651" s="43"/>
      <c r="I651" s="41"/>
      <c r="J651" s="41"/>
      <c r="K651" s="41"/>
      <c r="L651" s="41"/>
      <c r="M651" s="47" t="s">
        <v>258</v>
      </c>
      <c r="N651" s="47" t="s">
        <v>251</v>
      </c>
      <c r="O651" s="47" t="s">
        <v>249</v>
      </c>
      <c r="P651" s="47" t="s">
        <v>24</v>
      </c>
      <c r="Q651" s="1" t="s">
        <v>257</v>
      </c>
      <c r="R651" s="1" t="s">
        <v>249</v>
      </c>
      <c r="S651" s="41"/>
      <c r="T651" s="45"/>
      <c r="U651" s="41"/>
      <c r="V651" s="41"/>
    </row>
    <row r="652" spans="1:22" ht="12.75" customHeight="1" thickBot="1" x14ac:dyDescent="0.3">
      <c r="A652" s="41"/>
      <c r="B652" s="41"/>
      <c r="C652" s="61"/>
      <c r="D652" s="41"/>
      <c r="E652" s="41"/>
      <c r="F652" s="41"/>
      <c r="G652" s="41"/>
      <c r="H652" s="43"/>
      <c r="I652" s="41"/>
      <c r="J652" s="41"/>
      <c r="K652" s="41"/>
      <c r="L652" s="41"/>
      <c r="M652" s="42"/>
      <c r="N652" s="42"/>
      <c r="O652" s="42"/>
      <c r="P652" s="42"/>
      <c r="Q652" s="1" t="s">
        <v>256</v>
      </c>
      <c r="R652" s="1" t="s">
        <v>5</v>
      </c>
      <c r="S652" s="41"/>
      <c r="T652" s="45"/>
      <c r="U652" s="41"/>
      <c r="V652" s="41"/>
    </row>
    <row r="653" spans="1:22" ht="12.75" customHeight="1" thickBot="1" x14ac:dyDescent="0.3">
      <c r="A653" s="41"/>
      <c r="B653" s="41"/>
      <c r="C653" s="61"/>
      <c r="D653" s="41"/>
      <c r="E653" s="41"/>
      <c r="F653" s="41"/>
      <c r="G653" s="41"/>
      <c r="H653" s="43"/>
      <c r="I653" s="41"/>
      <c r="J653" s="41"/>
      <c r="K653" s="41"/>
      <c r="L653" s="41"/>
      <c r="M653" s="47" t="s">
        <v>255</v>
      </c>
      <c r="N653" s="47" t="s">
        <v>251</v>
      </c>
      <c r="O653" s="47" t="s">
        <v>249</v>
      </c>
      <c r="P653" s="47" t="s">
        <v>24</v>
      </c>
      <c r="Q653" s="1" t="s">
        <v>254</v>
      </c>
      <c r="R653" s="1" t="s">
        <v>249</v>
      </c>
      <c r="S653" s="41"/>
      <c r="T653" s="45"/>
      <c r="U653" s="41"/>
      <c r="V653" s="41"/>
    </row>
    <row r="654" spans="1:22" ht="12.75" customHeight="1" thickBot="1" x14ac:dyDescent="0.3">
      <c r="A654" s="41"/>
      <c r="B654" s="41"/>
      <c r="C654" s="61"/>
      <c r="D654" s="41"/>
      <c r="E654" s="41"/>
      <c r="F654" s="41"/>
      <c r="G654" s="41"/>
      <c r="H654" s="43"/>
      <c r="I654" s="41"/>
      <c r="J654" s="41"/>
      <c r="K654" s="41"/>
      <c r="L654" s="41"/>
      <c r="M654" s="42"/>
      <c r="N654" s="42"/>
      <c r="O654" s="42"/>
      <c r="P654" s="42"/>
      <c r="Q654" s="1" t="s">
        <v>253</v>
      </c>
      <c r="R654" s="1" t="s">
        <v>5</v>
      </c>
      <c r="S654" s="41"/>
      <c r="T654" s="45"/>
      <c r="U654" s="41"/>
      <c r="V654" s="41"/>
    </row>
    <row r="655" spans="1:22" ht="12.75" customHeight="1" thickBot="1" x14ac:dyDescent="0.3">
      <c r="A655" s="41"/>
      <c r="B655" s="41"/>
      <c r="C655" s="61"/>
      <c r="D655" s="41"/>
      <c r="E655" s="41"/>
      <c r="F655" s="41"/>
      <c r="G655" s="41"/>
      <c r="H655" s="43"/>
      <c r="I655" s="41"/>
      <c r="J655" s="41"/>
      <c r="K655" s="41"/>
      <c r="L655" s="41"/>
      <c r="M655" s="47" t="s">
        <v>252</v>
      </c>
      <c r="N655" s="47" t="s">
        <v>251</v>
      </c>
      <c r="O655" s="47" t="s">
        <v>249</v>
      </c>
      <c r="P655" s="47" t="s">
        <v>24</v>
      </c>
      <c r="Q655" s="1" t="s">
        <v>250</v>
      </c>
      <c r="R655" s="1" t="s">
        <v>249</v>
      </c>
      <c r="S655" s="41"/>
      <c r="T655" s="45"/>
      <c r="U655" s="41"/>
      <c r="V655" s="41"/>
    </row>
    <row r="656" spans="1:22" ht="12.75" customHeight="1" thickBot="1" x14ac:dyDescent="0.3">
      <c r="A656" s="41"/>
      <c r="B656" s="41"/>
      <c r="C656" s="61"/>
      <c r="D656" s="41"/>
      <c r="E656" s="41"/>
      <c r="F656" s="41"/>
      <c r="G656" s="41"/>
      <c r="H656" s="43"/>
      <c r="I656" s="41"/>
      <c r="J656" s="41"/>
      <c r="K656" s="41"/>
      <c r="L656" s="41"/>
      <c r="M656" s="41"/>
      <c r="N656" s="41"/>
      <c r="O656" s="41"/>
      <c r="P656" s="41"/>
      <c r="Q656" s="1" t="s">
        <v>248</v>
      </c>
      <c r="R656" s="1" t="s">
        <v>247</v>
      </c>
      <c r="S656" s="41"/>
      <c r="T656" s="45"/>
      <c r="U656" s="41"/>
      <c r="V656" s="41"/>
    </row>
    <row r="657" spans="1:22" ht="12.75" customHeight="1" thickBot="1" x14ac:dyDescent="0.3">
      <c r="A657" s="41"/>
      <c r="B657" s="41"/>
      <c r="C657" s="61"/>
      <c r="D657" s="41"/>
      <c r="E657" s="41"/>
      <c r="F657" s="41"/>
      <c r="G657" s="41"/>
      <c r="H657" s="43"/>
      <c r="I657" s="41"/>
      <c r="J657" s="41"/>
      <c r="K657" s="41"/>
      <c r="L657" s="41"/>
      <c r="M657" s="41"/>
      <c r="N657" s="41"/>
      <c r="O657" s="41"/>
      <c r="P657" s="41"/>
      <c r="Q657" s="1" t="s">
        <v>246</v>
      </c>
      <c r="R657" s="1" t="s">
        <v>5</v>
      </c>
      <c r="S657" s="41"/>
      <c r="T657" s="45"/>
      <c r="U657" s="41"/>
      <c r="V657" s="41"/>
    </row>
    <row r="658" spans="1:22" ht="12.75" customHeight="1" thickBot="1" x14ac:dyDescent="0.3">
      <c r="A658" s="42"/>
      <c r="B658" s="42"/>
      <c r="C658" s="62"/>
      <c r="D658" s="42"/>
      <c r="E658" s="42"/>
      <c r="F658" s="42"/>
      <c r="G658" s="42"/>
      <c r="H658" s="44"/>
      <c r="I658" s="42"/>
      <c r="J658" s="42"/>
      <c r="K658" s="42"/>
      <c r="L658" s="42"/>
      <c r="M658" s="42"/>
      <c r="N658" s="42"/>
      <c r="O658" s="42"/>
      <c r="P658" s="42"/>
      <c r="Q658" s="1" t="s">
        <v>245</v>
      </c>
      <c r="R658" s="1" t="s">
        <v>22</v>
      </c>
      <c r="S658" s="42"/>
      <c r="T658" s="46"/>
      <c r="U658" s="42"/>
      <c r="V658" s="42"/>
    </row>
    <row r="659" spans="1:22" ht="29.25" customHeight="1" thickBot="1" x14ac:dyDescent="0.3">
      <c r="A659" s="1" t="s">
        <v>240</v>
      </c>
      <c r="B659" s="1">
        <v>813</v>
      </c>
      <c r="C659" s="29" t="s">
        <v>55</v>
      </c>
      <c r="D659" s="1" t="s">
        <v>46</v>
      </c>
      <c r="E659" s="1" t="s">
        <v>158</v>
      </c>
      <c r="F659" s="1" t="s">
        <v>4</v>
      </c>
      <c r="G659" s="1"/>
      <c r="H659" s="3" t="s">
        <v>242</v>
      </c>
      <c r="I659" s="1" t="s">
        <v>52</v>
      </c>
      <c r="J659" s="1" t="s">
        <v>235</v>
      </c>
      <c r="K659" s="1"/>
      <c r="L659" s="1">
        <v>0</v>
      </c>
      <c r="M659" s="1" t="s">
        <v>242</v>
      </c>
      <c r="N659" s="1" t="s">
        <v>46</v>
      </c>
      <c r="O659" s="1" t="s">
        <v>0</v>
      </c>
      <c r="P659" s="1" t="s">
        <v>24</v>
      </c>
      <c r="Q659" s="1" t="s">
        <v>241</v>
      </c>
      <c r="R659" s="1" t="s">
        <v>228</v>
      </c>
      <c r="S659" s="1" t="s">
        <v>0</v>
      </c>
      <c r="T659" s="2">
        <v>0</v>
      </c>
      <c r="U659" s="1">
        <v>154</v>
      </c>
      <c r="V659" s="1"/>
    </row>
    <row r="660" spans="1:22" ht="29.25" customHeight="1" thickBot="1" x14ac:dyDescent="0.3">
      <c r="A660" s="47" t="s">
        <v>240</v>
      </c>
      <c r="B660" s="47">
        <v>814</v>
      </c>
      <c r="C660" s="60" t="s">
        <v>239</v>
      </c>
      <c r="D660" s="47" t="s">
        <v>168</v>
      </c>
      <c r="E660" s="47" t="s">
        <v>238</v>
      </c>
      <c r="F660" s="47" t="s">
        <v>4</v>
      </c>
      <c r="G660" s="47"/>
      <c r="H660" s="48" t="s">
        <v>237</v>
      </c>
      <c r="I660" s="47" t="s">
        <v>236</v>
      </c>
      <c r="J660" s="47" t="s">
        <v>235</v>
      </c>
      <c r="K660" s="47"/>
      <c r="L660" s="47">
        <v>0</v>
      </c>
      <c r="M660" s="47" t="s">
        <v>234</v>
      </c>
      <c r="N660" s="47" t="s">
        <v>168</v>
      </c>
      <c r="O660" s="47" t="s">
        <v>233</v>
      </c>
      <c r="P660" s="47" t="s">
        <v>24</v>
      </c>
      <c r="Q660" s="1" t="s">
        <v>232</v>
      </c>
      <c r="R660" s="1" t="s">
        <v>34</v>
      </c>
      <c r="S660" s="47" t="s">
        <v>17</v>
      </c>
      <c r="T660" s="49">
        <v>0</v>
      </c>
      <c r="U660" s="47">
        <v>123</v>
      </c>
      <c r="V660" s="47"/>
    </row>
    <row r="661" spans="1:22" ht="29.25" customHeight="1" thickBot="1" x14ac:dyDescent="0.3">
      <c r="A661" s="41"/>
      <c r="B661" s="41"/>
      <c r="C661" s="61"/>
      <c r="D661" s="41"/>
      <c r="E661" s="41"/>
      <c r="F661" s="41"/>
      <c r="G661" s="41"/>
      <c r="H661" s="43"/>
      <c r="I661" s="41"/>
      <c r="J661" s="41"/>
      <c r="K661" s="41"/>
      <c r="L661" s="41"/>
      <c r="M661" s="42"/>
      <c r="N661" s="42"/>
      <c r="O661" s="42"/>
      <c r="P661" s="42"/>
      <c r="Q661" s="1" t="s">
        <v>231</v>
      </c>
      <c r="R661" s="1" t="s">
        <v>63</v>
      </c>
      <c r="S661" s="41"/>
      <c r="T661" s="45"/>
      <c r="U661" s="41"/>
      <c r="V661" s="41"/>
    </row>
    <row r="662" spans="1:22" ht="29.25" customHeight="1" thickBot="1" x14ac:dyDescent="0.3">
      <c r="A662" s="42"/>
      <c r="B662" s="42"/>
      <c r="C662" s="62"/>
      <c r="D662" s="42"/>
      <c r="E662" s="42"/>
      <c r="F662" s="42"/>
      <c r="G662" s="42"/>
      <c r="H662" s="44"/>
      <c r="I662" s="42"/>
      <c r="J662" s="42"/>
      <c r="K662" s="42"/>
      <c r="L662" s="42"/>
      <c r="M662" s="1" t="s">
        <v>230</v>
      </c>
      <c r="N662" s="1" t="s">
        <v>168</v>
      </c>
      <c r="O662" s="1" t="s">
        <v>17</v>
      </c>
      <c r="P662" s="1" t="s">
        <v>24</v>
      </c>
      <c r="Q662" s="1" t="s">
        <v>229</v>
      </c>
      <c r="R662" s="1" t="s">
        <v>63</v>
      </c>
      <c r="S662" s="42"/>
      <c r="T662" s="46"/>
      <c r="U662" s="42"/>
      <c r="V662" s="42"/>
    </row>
    <row r="663" spans="1:22" ht="29.25" customHeight="1" thickBot="1" x14ac:dyDescent="0.3">
      <c r="A663" s="1" t="s">
        <v>212</v>
      </c>
      <c r="B663" s="1">
        <v>815</v>
      </c>
      <c r="C663" s="29" t="s">
        <v>174</v>
      </c>
      <c r="D663" s="1" t="s">
        <v>168</v>
      </c>
      <c r="E663" s="1" t="s">
        <v>228</v>
      </c>
      <c r="F663" s="1" t="s">
        <v>4</v>
      </c>
      <c r="G663" s="1"/>
      <c r="H663" s="3" t="s">
        <v>227</v>
      </c>
      <c r="I663" s="1" t="s">
        <v>171</v>
      </c>
      <c r="J663" s="1" t="s">
        <v>10</v>
      </c>
      <c r="K663" s="1"/>
      <c r="L663" s="1">
        <v>0</v>
      </c>
      <c r="M663" s="1" t="s">
        <v>226</v>
      </c>
      <c r="N663" s="1" t="s">
        <v>168</v>
      </c>
      <c r="O663" s="1" t="s">
        <v>37</v>
      </c>
      <c r="P663" s="1" t="s">
        <v>24</v>
      </c>
      <c r="Q663" s="1" t="s">
        <v>225</v>
      </c>
      <c r="R663" s="1" t="s">
        <v>37</v>
      </c>
      <c r="S663" s="1" t="s">
        <v>221</v>
      </c>
      <c r="T663" s="2">
        <v>0</v>
      </c>
      <c r="U663" s="1">
        <v>0</v>
      </c>
      <c r="V663" s="1"/>
    </row>
    <row r="664" spans="1:22" ht="29.25" customHeight="1" thickBot="1" x14ac:dyDescent="0.3">
      <c r="A664" s="1" t="s">
        <v>212</v>
      </c>
      <c r="B664" s="1">
        <v>816</v>
      </c>
      <c r="C664" s="29" t="s">
        <v>174</v>
      </c>
      <c r="D664" s="1" t="s">
        <v>168</v>
      </c>
      <c r="E664" s="1" t="s">
        <v>31</v>
      </c>
      <c r="F664" s="1" t="s">
        <v>4</v>
      </c>
      <c r="G664" s="1"/>
      <c r="H664" s="3" t="s">
        <v>224</v>
      </c>
      <c r="I664" s="1" t="s">
        <v>171</v>
      </c>
      <c r="J664" s="1" t="s">
        <v>10</v>
      </c>
      <c r="K664" s="1"/>
      <c r="L664" s="1">
        <v>0</v>
      </c>
      <c r="M664" s="1" t="s">
        <v>223</v>
      </c>
      <c r="N664" s="1" t="s">
        <v>168</v>
      </c>
      <c r="O664" s="1" t="s">
        <v>37</v>
      </c>
      <c r="P664" s="1" t="s">
        <v>24</v>
      </c>
      <c r="Q664" s="1" t="s">
        <v>222</v>
      </c>
      <c r="R664" s="1" t="s">
        <v>37</v>
      </c>
      <c r="S664" s="1" t="s">
        <v>221</v>
      </c>
      <c r="T664" s="2">
        <v>0</v>
      </c>
      <c r="U664" s="1">
        <v>0</v>
      </c>
      <c r="V664" s="1"/>
    </row>
    <row r="665" spans="1:22" ht="29.25" customHeight="1" thickBot="1" x14ac:dyDescent="0.3">
      <c r="A665" s="47" t="s">
        <v>212</v>
      </c>
      <c r="B665" s="47">
        <v>817</v>
      </c>
      <c r="C665" s="60" t="s">
        <v>127</v>
      </c>
      <c r="D665" s="47" t="s">
        <v>14</v>
      </c>
      <c r="E665" s="47" t="s">
        <v>31</v>
      </c>
      <c r="F665" s="47" t="s">
        <v>4</v>
      </c>
      <c r="G665" s="47"/>
      <c r="H665" s="48" t="s">
        <v>220</v>
      </c>
      <c r="I665" s="47" t="s">
        <v>11</v>
      </c>
      <c r="J665" s="47" t="s">
        <v>10</v>
      </c>
      <c r="K665" s="47"/>
      <c r="L665" s="47">
        <v>0</v>
      </c>
      <c r="M665" s="47" t="s">
        <v>220</v>
      </c>
      <c r="N665" s="47" t="s">
        <v>14</v>
      </c>
      <c r="O665" s="47" t="s">
        <v>0</v>
      </c>
      <c r="P665" s="47" t="s">
        <v>24</v>
      </c>
      <c r="Q665" s="1" t="s">
        <v>219</v>
      </c>
      <c r="R665" s="1" t="s">
        <v>37</v>
      </c>
      <c r="S665" s="47" t="s">
        <v>0</v>
      </c>
      <c r="T665" s="49">
        <v>0</v>
      </c>
      <c r="U665" s="47">
        <v>154</v>
      </c>
      <c r="V665" s="47"/>
    </row>
    <row r="666" spans="1:22" ht="29.25" customHeight="1" thickBot="1" x14ac:dyDescent="0.3">
      <c r="A666" s="42"/>
      <c r="B666" s="42"/>
      <c r="C666" s="62"/>
      <c r="D666" s="42"/>
      <c r="E666" s="42"/>
      <c r="F666" s="42"/>
      <c r="G666" s="42"/>
      <c r="H666" s="44"/>
      <c r="I666" s="42"/>
      <c r="J666" s="42"/>
      <c r="K666" s="42"/>
      <c r="L666" s="42"/>
      <c r="M666" s="42"/>
      <c r="N666" s="42"/>
      <c r="O666" s="42"/>
      <c r="P666" s="42"/>
      <c r="Q666" s="1" t="s">
        <v>218</v>
      </c>
      <c r="R666" s="1" t="s">
        <v>22</v>
      </c>
      <c r="S666" s="42"/>
      <c r="T666" s="46"/>
      <c r="U666" s="42"/>
      <c r="V666" s="42"/>
    </row>
    <row r="667" spans="1:22" ht="29.25" customHeight="1" thickBot="1" x14ac:dyDescent="0.3">
      <c r="A667" s="1" t="s">
        <v>212</v>
      </c>
      <c r="B667" s="1">
        <v>818</v>
      </c>
      <c r="C667" s="29" t="s">
        <v>174</v>
      </c>
      <c r="D667" s="1" t="s">
        <v>168</v>
      </c>
      <c r="E667" s="1" t="s">
        <v>31</v>
      </c>
      <c r="F667" s="1" t="s">
        <v>4</v>
      </c>
      <c r="G667" s="1"/>
      <c r="H667" s="3" t="s">
        <v>217</v>
      </c>
      <c r="I667" s="1" t="s">
        <v>171</v>
      </c>
      <c r="J667" s="1" t="s">
        <v>10</v>
      </c>
      <c r="K667" s="1"/>
      <c r="L667" s="1">
        <v>0</v>
      </c>
      <c r="M667" s="1" t="s">
        <v>217</v>
      </c>
      <c r="N667" s="1" t="s">
        <v>168</v>
      </c>
      <c r="O667" s="1" t="s">
        <v>37</v>
      </c>
      <c r="P667" s="1" t="s">
        <v>24</v>
      </c>
      <c r="Q667" s="1"/>
      <c r="R667" s="1"/>
      <c r="S667" s="1" t="s">
        <v>0</v>
      </c>
      <c r="T667" s="2">
        <v>0</v>
      </c>
      <c r="U667" s="1">
        <v>154</v>
      </c>
      <c r="V667" s="1"/>
    </row>
    <row r="668" spans="1:22" ht="29.25" customHeight="1" thickBot="1" x14ac:dyDescent="0.3">
      <c r="A668" s="47" t="s">
        <v>212</v>
      </c>
      <c r="B668" s="47">
        <v>819</v>
      </c>
      <c r="C668" s="60" t="s">
        <v>127</v>
      </c>
      <c r="D668" s="47" t="s">
        <v>14</v>
      </c>
      <c r="E668" s="47" t="s">
        <v>31</v>
      </c>
      <c r="F668" s="47" t="s">
        <v>4</v>
      </c>
      <c r="G668" s="47"/>
      <c r="H668" s="48" t="s">
        <v>216</v>
      </c>
      <c r="I668" s="47" t="s">
        <v>11</v>
      </c>
      <c r="J668" s="47" t="s">
        <v>10</v>
      </c>
      <c r="K668" s="47"/>
      <c r="L668" s="47">
        <v>0</v>
      </c>
      <c r="M668" s="47" t="s">
        <v>216</v>
      </c>
      <c r="N668" s="47" t="s">
        <v>14</v>
      </c>
      <c r="O668" s="47" t="s">
        <v>165</v>
      </c>
      <c r="P668" s="47" t="s">
        <v>24</v>
      </c>
      <c r="Q668" s="1" t="s">
        <v>215</v>
      </c>
      <c r="R668" s="1" t="s">
        <v>123</v>
      </c>
      <c r="S668" s="47" t="s">
        <v>165</v>
      </c>
      <c r="T668" s="49">
        <v>0</v>
      </c>
      <c r="U668" s="47">
        <v>62</v>
      </c>
      <c r="V668" s="47"/>
    </row>
    <row r="669" spans="1:22" ht="29.25" customHeight="1" thickBot="1" x14ac:dyDescent="0.3">
      <c r="A669" s="41"/>
      <c r="B669" s="41"/>
      <c r="C669" s="61"/>
      <c r="D669" s="41"/>
      <c r="E669" s="41"/>
      <c r="F669" s="41"/>
      <c r="G669" s="41"/>
      <c r="H669" s="43"/>
      <c r="I669" s="41"/>
      <c r="J669" s="41"/>
      <c r="K669" s="41"/>
      <c r="L669" s="41"/>
      <c r="M669" s="41"/>
      <c r="N669" s="41"/>
      <c r="O669" s="41"/>
      <c r="P669" s="41"/>
      <c r="Q669" s="1" t="s">
        <v>214</v>
      </c>
      <c r="R669" s="1" t="s">
        <v>37</v>
      </c>
      <c r="S669" s="41"/>
      <c r="T669" s="45"/>
      <c r="U669" s="41"/>
      <c r="V669" s="41"/>
    </row>
    <row r="670" spans="1:22" ht="29.25" customHeight="1" thickBot="1" x14ac:dyDescent="0.3">
      <c r="A670" s="42"/>
      <c r="B670" s="42"/>
      <c r="C670" s="62"/>
      <c r="D670" s="42"/>
      <c r="E670" s="42"/>
      <c r="F670" s="42"/>
      <c r="G670" s="42"/>
      <c r="H670" s="44"/>
      <c r="I670" s="42"/>
      <c r="J670" s="42"/>
      <c r="K670" s="42"/>
      <c r="L670" s="42"/>
      <c r="M670" s="42"/>
      <c r="N670" s="42"/>
      <c r="O670" s="42"/>
      <c r="P670" s="42"/>
      <c r="Q670" s="1" t="s">
        <v>213</v>
      </c>
      <c r="R670" s="1" t="s">
        <v>22</v>
      </c>
      <c r="S670" s="42"/>
      <c r="T670" s="46"/>
      <c r="U670" s="42"/>
      <c r="V670" s="42"/>
    </row>
    <row r="671" spans="1:22" ht="29.25" customHeight="1" thickBot="1" x14ac:dyDescent="0.3">
      <c r="A671" s="1" t="s">
        <v>212</v>
      </c>
      <c r="B671" s="1">
        <v>820</v>
      </c>
      <c r="C671" s="29" t="s">
        <v>174</v>
      </c>
      <c r="D671" s="1" t="s">
        <v>168</v>
      </c>
      <c r="E671" s="1" t="s">
        <v>31</v>
      </c>
      <c r="F671" s="1" t="s">
        <v>4</v>
      </c>
      <c r="G671" s="1"/>
      <c r="H671" s="3" t="s">
        <v>211</v>
      </c>
      <c r="I671" s="1" t="s">
        <v>171</v>
      </c>
      <c r="J671" s="1" t="s">
        <v>10</v>
      </c>
      <c r="K671" s="1"/>
      <c r="L671" s="1">
        <v>0</v>
      </c>
      <c r="M671" s="1" t="s">
        <v>211</v>
      </c>
      <c r="N671" s="1" t="s">
        <v>168</v>
      </c>
      <c r="O671" s="1" t="s">
        <v>37</v>
      </c>
      <c r="P671" s="1" t="s">
        <v>24</v>
      </c>
      <c r="Q671" s="1"/>
      <c r="R671" s="1"/>
      <c r="S671" s="1" t="s">
        <v>210</v>
      </c>
      <c r="T671" s="2">
        <v>0</v>
      </c>
      <c r="U671" s="1">
        <v>92</v>
      </c>
      <c r="V671" s="1"/>
    </row>
    <row r="672" spans="1:22" ht="29.25" customHeight="1" thickBot="1" x14ac:dyDescent="0.3">
      <c r="A672" s="1" t="s">
        <v>208</v>
      </c>
      <c r="B672" s="1">
        <v>821</v>
      </c>
      <c r="C672" s="29" t="s">
        <v>15</v>
      </c>
      <c r="D672" s="1" t="s">
        <v>6</v>
      </c>
      <c r="E672" s="1" t="s">
        <v>13</v>
      </c>
      <c r="F672" s="1" t="s">
        <v>4</v>
      </c>
      <c r="G672" s="1"/>
      <c r="H672" s="3" t="s">
        <v>209</v>
      </c>
      <c r="I672" s="1" t="s">
        <v>2</v>
      </c>
      <c r="J672" s="1" t="s">
        <v>10</v>
      </c>
      <c r="K672" s="1"/>
      <c r="L672" s="1">
        <v>0</v>
      </c>
      <c r="M672" s="1"/>
      <c r="N672" s="1"/>
      <c r="O672" s="1"/>
      <c r="P672" s="1"/>
      <c r="Q672" s="1"/>
      <c r="R672" s="1"/>
      <c r="S672" s="1" t="s">
        <v>17</v>
      </c>
      <c r="T672" s="2">
        <v>0</v>
      </c>
      <c r="U672" s="1">
        <v>123</v>
      </c>
      <c r="V672" s="1"/>
    </row>
    <row r="673" spans="1:22" ht="29.25" customHeight="1" thickBot="1" x14ac:dyDescent="0.3">
      <c r="A673" s="1" t="s">
        <v>208</v>
      </c>
      <c r="B673" s="1">
        <v>822</v>
      </c>
      <c r="C673" s="29" t="s">
        <v>15</v>
      </c>
      <c r="D673" s="1" t="s">
        <v>14</v>
      </c>
      <c r="E673" s="1" t="s">
        <v>63</v>
      </c>
      <c r="F673" s="1" t="s">
        <v>4</v>
      </c>
      <c r="G673" s="1"/>
      <c r="H673" s="3" t="s">
        <v>207</v>
      </c>
      <c r="I673" s="1" t="s">
        <v>11</v>
      </c>
      <c r="J673" s="1" t="s">
        <v>10</v>
      </c>
      <c r="K673" s="1"/>
      <c r="L673" s="1">
        <v>0</v>
      </c>
      <c r="M673" s="1"/>
      <c r="N673" s="1"/>
      <c r="O673" s="1"/>
      <c r="P673" s="1"/>
      <c r="Q673" s="1"/>
      <c r="R673" s="1"/>
      <c r="S673" s="1" t="s">
        <v>165</v>
      </c>
      <c r="T673" s="2">
        <v>0</v>
      </c>
      <c r="U673" s="1">
        <v>62</v>
      </c>
      <c r="V673" s="1"/>
    </row>
  </sheetData>
  <autoFilter ref="A2:V673" xr:uid="{00000000-0009-0000-0000-000006000000}"/>
  <mergeCells count="1365">
    <mergeCell ref="M1:R1"/>
    <mergeCell ref="S1:S2"/>
    <mergeCell ref="T1:T2"/>
    <mergeCell ref="U1:U2"/>
    <mergeCell ref="V1:V2"/>
    <mergeCell ref="A3:A16"/>
    <mergeCell ref="B3:B16"/>
    <mergeCell ref="C3:C16"/>
    <mergeCell ref="D3:D16"/>
    <mergeCell ref="E3:E16"/>
    <mergeCell ref="G1:G2"/>
    <mergeCell ref="H1:H2"/>
    <mergeCell ref="I1:I2"/>
    <mergeCell ref="J1:J2"/>
    <mergeCell ref="K1:K2"/>
    <mergeCell ref="L1:L2"/>
    <mergeCell ref="A1:A2"/>
    <mergeCell ref="B1:B2"/>
    <mergeCell ref="C1:C2"/>
    <mergeCell ref="D1:D2"/>
    <mergeCell ref="E1:E2"/>
    <mergeCell ref="F1:F2"/>
    <mergeCell ref="T3:T16"/>
    <mergeCell ref="U3:U16"/>
    <mergeCell ref="V3:V16"/>
    <mergeCell ref="M7:M16"/>
    <mergeCell ref="N7:N16"/>
    <mergeCell ref="O7:O16"/>
    <mergeCell ref="P7:P16"/>
    <mergeCell ref="L3:L16"/>
    <mergeCell ref="M3:M6"/>
    <mergeCell ref="N3:N6"/>
    <mergeCell ref="O3:O6"/>
    <mergeCell ref="P3:P6"/>
    <mergeCell ref="S3:S16"/>
    <mergeCell ref="F3:F16"/>
    <mergeCell ref="G3:G16"/>
    <mergeCell ref="H3:H16"/>
    <mergeCell ref="I3:I16"/>
    <mergeCell ref="J3:J16"/>
    <mergeCell ref="K3:K16"/>
    <mergeCell ref="A39:A66"/>
    <mergeCell ref="B39:B66"/>
    <mergeCell ref="C39:C66"/>
    <mergeCell ref="D39:D66"/>
    <mergeCell ref="E39:E66"/>
    <mergeCell ref="F39:F66"/>
    <mergeCell ref="G39:G66"/>
    <mergeCell ref="H39:H66"/>
    <mergeCell ref="M17:M38"/>
    <mergeCell ref="N17:N38"/>
    <mergeCell ref="O17:O38"/>
    <mergeCell ref="P17:P38"/>
    <mergeCell ref="S17:S38"/>
    <mergeCell ref="T17:T38"/>
    <mergeCell ref="G17:G38"/>
    <mergeCell ref="H17:H38"/>
    <mergeCell ref="I17:I38"/>
    <mergeCell ref="J17:J38"/>
    <mergeCell ref="K17:K38"/>
    <mergeCell ref="L17:L38"/>
    <mergeCell ref="A17:A38"/>
    <mergeCell ref="B17:B38"/>
    <mergeCell ref="C17:C38"/>
    <mergeCell ref="D17:D38"/>
    <mergeCell ref="E17:E38"/>
    <mergeCell ref="F17:F38"/>
    <mergeCell ref="O39:O60"/>
    <mergeCell ref="P39:P60"/>
    <mergeCell ref="S39:S66"/>
    <mergeCell ref="T39:T66"/>
    <mergeCell ref="U39:U66"/>
    <mergeCell ref="V39:V66"/>
    <mergeCell ref="O61:O66"/>
    <mergeCell ref="P61:P66"/>
    <mergeCell ref="I39:I66"/>
    <mergeCell ref="J39:J66"/>
    <mergeCell ref="K39:K66"/>
    <mergeCell ref="L39:L66"/>
    <mergeCell ref="M39:M60"/>
    <mergeCell ref="N39:N60"/>
    <mergeCell ref="M61:M66"/>
    <mergeCell ref="N61:N66"/>
    <mergeCell ref="U17:U38"/>
    <mergeCell ref="V17:V38"/>
    <mergeCell ref="U67:U89"/>
    <mergeCell ref="V67:V89"/>
    <mergeCell ref="A90:A120"/>
    <mergeCell ref="B90:B120"/>
    <mergeCell ref="C90:C120"/>
    <mergeCell ref="D90:D120"/>
    <mergeCell ref="E90:E120"/>
    <mergeCell ref="F90:F120"/>
    <mergeCell ref="G90:G120"/>
    <mergeCell ref="H90:H120"/>
    <mergeCell ref="M67:M89"/>
    <mergeCell ref="N67:N89"/>
    <mergeCell ref="O67:O89"/>
    <mergeCell ref="P67:P89"/>
    <mergeCell ref="S67:S89"/>
    <mergeCell ref="T67:T89"/>
    <mergeCell ref="G67:G89"/>
    <mergeCell ref="H67:H89"/>
    <mergeCell ref="T121:T153"/>
    <mergeCell ref="I121:I153"/>
    <mergeCell ref="J121:J153"/>
    <mergeCell ref="K121:K153"/>
    <mergeCell ref="L121:L153"/>
    <mergeCell ref="I67:I89"/>
    <mergeCell ref="J67:J89"/>
    <mergeCell ref="K67:K89"/>
    <mergeCell ref="L67:L89"/>
    <mergeCell ref="A67:A89"/>
    <mergeCell ref="B67:B89"/>
    <mergeCell ref="C67:C89"/>
    <mergeCell ref="D67:D89"/>
    <mergeCell ref="E67:E89"/>
    <mergeCell ref="F67:F89"/>
    <mergeCell ref="A121:A153"/>
    <mergeCell ref="B121:B153"/>
    <mergeCell ref="C121:C153"/>
    <mergeCell ref="D121:D153"/>
    <mergeCell ref="E121:E153"/>
    <mergeCell ref="F121:F153"/>
    <mergeCell ref="O90:O105"/>
    <mergeCell ref="G121:G153"/>
    <mergeCell ref="H121:H153"/>
    <mergeCell ref="A154:A185"/>
    <mergeCell ref="B154:B185"/>
    <mergeCell ref="C154:C185"/>
    <mergeCell ref="D154:D185"/>
    <mergeCell ref="E154:E185"/>
    <mergeCell ref="F154:F185"/>
    <mergeCell ref="P90:P105"/>
    <mergeCell ref="S90:S120"/>
    <mergeCell ref="T90:T120"/>
    <mergeCell ref="U90:U120"/>
    <mergeCell ref="V90:V120"/>
    <mergeCell ref="O106:O120"/>
    <mergeCell ref="P106:P120"/>
    <mergeCell ref="I90:I120"/>
    <mergeCell ref="J90:J120"/>
    <mergeCell ref="K90:K120"/>
    <mergeCell ref="L90:L120"/>
    <mergeCell ref="M90:M105"/>
    <mergeCell ref="N90:N105"/>
    <mergeCell ref="M106:M120"/>
    <mergeCell ref="N106:N120"/>
    <mergeCell ref="U121:U153"/>
    <mergeCell ref="V121:V153"/>
    <mergeCell ref="M138:M153"/>
    <mergeCell ref="N138:N153"/>
    <mergeCell ref="O138:O153"/>
    <mergeCell ref="P138:P153"/>
    <mergeCell ref="M121:M137"/>
    <mergeCell ref="N121:N137"/>
    <mergeCell ref="O121:O137"/>
    <mergeCell ref="P121:P137"/>
    <mergeCell ref="S121:S153"/>
    <mergeCell ref="E186:E225"/>
    <mergeCell ref="F186:F225"/>
    <mergeCell ref="U154:U185"/>
    <mergeCell ref="V154:V185"/>
    <mergeCell ref="M171:M185"/>
    <mergeCell ref="N171:N185"/>
    <mergeCell ref="O171:O185"/>
    <mergeCell ref="P171:P185"/>
    <mergeCell ref="M154:M170"/>
    <mergeCell ref="N154:N170"/>
    <mergeCell ref="O154:O170"/>
    <mergeCell ref="P154:P170"/>
    <mergeCell ref="S154:S185"/>
    <mergeCell ref="T154:T185"/>
    <mergeCell ref="G154:G185"/>
    <mergeCell ref="H154:H185"/>
    <mergeCell ref="I154:I185"/>
    <mergeCell ref="J154:J185"/>
    <mergeCell ref="K154:K185"/>
    <mergeCell ref="L154:L185"/>
    <mergeCell ref="A226:A244"/>
    <mergeCell ref="B226:B244"/>
    <mergeCell ref="C226:C244"/>
    <mergeCell ref="D226:D244"/>
    <mergeCell ref="E226:E244"/>
    <mergeCell ref="F226:F244"/>
    <mergeCell ref="U186:U225"/>
    <mergeCell ref="V186:V225"/>
    <mergeCell ref="M205:M222"/>
    <mergeCell ref="N205:N222"/>
    <mergeCell ref="O205:O222"/>
    <mergeCell ref="P205:P222"/>
    <mergeCell ref="M223:M225"/>
    <mergeCell ref="N223:N225"/>
    <mergeCell ref="O223:O225"/>
    <mergeCell ref="P223:P225"/>
    <mergeCell ref="M186:M204"/>
    <mergeCell ref="N186:N204"/>
    <mergeCell ref="O186:O204"/>
    <mergeCell ref="P186:P204"/>
    <mergeCell ref="S186:S225"/>
    <mergeCell ref="T186:T225"/>
    <mergeCell ref="G186:G225"/>
    <mergeCell ref="H186:H225"/>
    <mergeCell ref="I186:I225"/>
    <mergeCell ref="J186:J225"/>
    <mergeCell ref="K186:K225"/>
    <mergeCell ref="L186:L225"/>
    <mergeCell ref="A186:A225"/>
    <mergeCell ref="B186:B225"/>
    <mergeCell ref="C186:C225"/>
    <mergeCell ref="D186:D225"/>
    <mergeCell ref="U226:U244"/>
    <mergeCell ref="V226:V244"/>
    <mergeCell ref="M232:M238"/>
    <mergeCell ref="N232:N238"/>
    <mergeCell ref="O232:O238"/>
    <mergeCell ref="P232:P238"/>
    <mergeCell ref="M239:M244"/>
    <mergeCell ref="N239:N244"/>
    <mergeCell ref="O239:O244"/>
    <mergeCell ref="P239:P244"/>
    <mergeCell ref="M226:M231"/>
    <mergeCell ref="N226:N231"/>
    <mergeCell ref="O226:O231"/>
    <mergeCell ref="P226:P231"/>
    <mergeCell ref="S226:S244"/>
    <mergeCell ref="T226:T244"/>
    <mergeCell ref="G226:G244"/>
    <mergeCell ref="H226:H244"/>
    <mergeCell ref="I226:I244"/>
    <mergeCell ref="J226:J244"/>
    <mergeCell ref="K226:K244"/>
    <mergeCell ref="L226:L244"/>
    <mergeCell ref="A261:A273"/>
    <mergeCell ref="B261:B273"/>
    <mergeCell ref="C261:C273"/>
    <mergeCell ref="D261:D273"/>
    <mergeCell ref="E261:E273"/>
    <mergeCell ref="F261:F273"/>
    <mergeCell ref="U274:U289"/>
    <mergeCell ref="V274:V289"/>
    <mergeCell ref="U245:U260"/>
    <mergeCell ref="V245:V260"/>
    <mergeCell ref="M259:M260"/>
    <mergeCell ref="N259:N260"/>
    <mergeCell ref="O259:O260"/>
    <mergeCell ref="P259:P260"/>
    <mergeCell ref="M245:M258"/>
    <mergeCell ref="N245:N258"/>
    <mergeCell ref="O245:O258"/>
    <mergeCell ref="P245:P258"/>
    <mergeCell ref="S245:S260"/>
    <mergeCell ref="T245:T260"/>
    <mergeCell ref="G245:G260"/>
    <mergeCell ref="H245:H260"/>
    <mergeCell ref="I245:I260"/>
    <mergeCell ref="J245:J260"/>
    <mergeCell ref="K245:K260"/>
    <mergeCell ref="L245:L260"/>
    <mergeCell ref="A245:A260"/>
    <mergeCell ref="B245:B260"/>
    <mergeCell ref="C245:C260"/>
    <mergeCell ref="D245:D260"/>
    <mergeCell ref="E245:E260"/>
    <mergeCell ref="F245:F260"/>
    <mergeCell ref="E274:E289"/>
    <mergeCell ref="F274:F289"/>
    <mergeCell ref="U261:U273"/>
    <mergeCell ref="V261:V273"/>
    <mergeCell ref="M268:M273"/>
    <mergeCell ref="N268:N273"/>
    <mergeCell ref="O268:O273"/>
    <mergeCell ref="P268:P273"/>
    <mergeCell ref="M261:M267"/>
    <mergeCell ref="N261:N267"/>
    <mergeCell ref="O261:O267"/>
    <mergeCell ref="P261:P267"/>
    <mergeCell ref="S261:S273"/>
    <mergeCell ref="T261:T273"/>
    <mergeCell ref="G261:G273"/>
    <mergeCell ref="H261:H273"/>
    <mergeCell ref="I261:I273"/>
    <mergeCell ref="J261:J273"/>
    <mergeCell ref="K261:K273"/>
    <mergeCell ref="L261:L273"/>
    <mergeCell ref="M282:M289"/>
    <mergeCell ref="N282:N289"/>
    <mergeCell ref="O282:O289"/>
    <mergeCell ref="P282:P289"/>
    <mergeCell ref="M274:M281"/>
    <mergeCell ref="N274:N281"/>
    <mergeCell ref="O274:O281"/>
    <mergeCell ref="P274:P281"/>
    <mergeCell ref="S274:S289"/>
    <mergeCell ref="T274:T289"/>
    <mergeCell ref="G274:G289"/>
    <mergeCell ref="H274:H289"/>
    <mergeCell ref="I274:I289"/>
    <mergeCell ref="J274:J289"/>
    <mergeCell ref="K274:K289"/>
    <mergeCell ref="L274:L289"/>
    <mergeCell ref="A300:A304"/>
    <mergeCell ref="B300:B304"/>
    <mergeCell ref="C300:C304"/>
    <mergeCell ref="D300:D304"/>
    <mergeCell ref="E300:E304"/>
    <mergeCell ref="F300:F304"/>
    <mergeCell ref="A290:A299"/>
    <mergeCell ref="B290:B299"/>
    <mergeCell ref="C290:C299"/>
    <mergeCell ref="D290:D299"/>
    <mergeCell ref="E290:E299"/>
    <mergeCell ref="F290:F299"/>
    <mergeCell ref="A274:A289"/>
    <mergeCell ref="B274:B289"/>
    <mergeCell ref="C274:C289"/>
    <mergeCell ref="D274:D289"/>
    <mergeCell ref="U290:U299"/>
    <mergeCell ref="V290:V299"/>
    <mergeCell ref="M295:M299"/>
    <mergeCell ref="N295:N299"/>
    <mergeCell ref="O295:O299"/>
    <mergeCell ref="P295:P299"/>
    <mergeCell ref="M290:M294"/>
    <mergeCell ref="N290:N294"/>
    <mergeCell ref="O290:O294"/>
    <mergeCell ref="P290:P294"/>
    <mergeCell ref="S290:S299"/>
    <mergeCell ref="T290:T299"/>
    <mergeCell ref="G290:G299"/>
    <mergeCell ref="H290:H299"/>
    <mergeCell ref="I290:I299"/>
    <mergeCell ref="J290:J299"/>
    <mergeCell ref="K290:K299"/>
    <mergeCell ref="L290:L299"/>
    <mergeCell ref="A305:A318"/>
    <mergeCell ref="B305:B318"/>
    <mergeCell ref="C305:C318"/>
    <mergeCell ref="D305:D318"/>
    <mergeCell ref="E305:E318"/>
    <mergeCell ref="F305:F318"/>
    <mergeCell ref="U319:U327"/>
    <mergeCell ref="V319:V327"/>
    <mergeCell ref="U300:U304"/>
    <mergeCell ref="V300:V304"/>
    <mergeCell ref="M302:M304"/>
    <mergeCell ref="N302:N304"/>
    <mergeCell ref="O302:O304"/>
    <mergeCell ref="P302:P304"/>
    <mergeCell ref="M300:M301"/>
    <mergeCell ref="N300:N301"/>
    <mergeCell ref="O300:O301"/>
    <mergeCell ref="P300:P301"/>
    <mergeCell ref="S300:S304"/>
    <mergeCell ref="T300:T304"/>
    <mergeCell ref="G300:G304"/>
    <mergeCell ref="H300:H304"/>
    <mergeCell ref="I300:I304"/>
    <mergeCell ref="J300:J304"/>
    <mergeCell ref="K300:K304"/>
    <mergeCell ref="L300:L304"/>
    <mergeCell ref="E319:E327"/>
    <mergeCell ref="F319:F327"/>
    <mergeCell ref="U305:U318"/>
    <mergeCell ref="V305:V318"/>
    <mergeCell ref="M307:M318"/>
    <mergeCell ref="N307:N318"/>
    <mergeCell ref="O307:O318"/>
    <mergeCell ref="P307:P318"/>
    <mergeCell ref="M305:M306"/>
    <mergeCell ref="N305:N306"/>
    <mergeCell ref="O305:O306"/>
    <mergeCell ref="P305:P306"/>
    <mergeCell ref="S305:S318"/>
    <mergeCell ref="T305:T318"/>
    <mergeCell ref="G305:G318"/>
    <mergeCell ref="H305:H318"/>
    <mergeCell ref="I305:I318"/>
    <mergeCell ref="J305:J318"/>
    <mergeCell ref="K305:K318"/>
    <mergeCell ref="L305:L318"/>
    <mergeCell ref="M325:M327"/>
    <mergeCell ref="N325:N327"/>
    <mergeCell ref="O325:O327"/>
    <mergeCell ref="P325:P327"/>
    <mergeCell ref="M319:M324"/>
    <mergeCell ref="N319:N324"/>
    <mergeCell ref="O319:O324"/>
    <mergeCell ref="P319:P324"/>
    <mergeCell ref="S319:S327"/>
    <mergeCell ref="T319:T327"/>
    <mergeCell ref="G319:G327"/>
    <mergeCell ref="H319:H327"/>
    <mergeCell ref="I319:I327"/>
    <mergeCell ref="J319:J327"/>
    <mergeCell ref="K319:K327"/>
    <mergeCell ref="L319:L327"/>
    <mergeCell ref="A336:A346"/>
    <mergeCell ref="B336:B346"/>
    <mergeCell ref="C336:C346"/>
    <mergeCell ref="D336:D346"/>
    <mergeCell ref="E336:E346"/>
    <mergeCell ref="F336:F346"/>
    <mergeCell ref="A328:A335"/>
    <mergeCell ref="B328:B335"/>
    <mergeCell ref="C328:C335"/>
    <mergeCell ref="D328:D335"/>
    <mergeCell ref="E328:E335"/>
    <mergeCell ref="F328:F335"/>
    <mergeCell ref="A319:A327"/>
    <mergeCell ref="B319:B327"/>
    <mergeCell ref="C319:C327"/>
    <mergeCell ref="D319:D327"/>
    <mergeCell ref="U328:U335"/>
    <mergeCell ref="V328:V335"/>
    <mergeCell ref="M330:M335"/>
    <mergeCell ref="N330:N335"/>
    <mergeCell ref="O330:O335"/>
    <mergeCell ref="P330:P335"/>
    <mergeCell ref="M328:M329"/>
    <mergeCell ref="N328:N329"/>
    <mergeCell ref="O328:O329"/>
    <mergeCell ref="P328:P329"/>
    <mergeCell ref="S328:S335"/>
    <mergeCell ref="T328:T335"/>
    <mergeCell ref="G328:G335"/>
    <mergeCell ref="H328:H335"/>
    <mergeCell ref="I328:I335"/>
    <mergeCell ref="J328:J335"/>
    <mergeCell ref="K328:K335"/>
    <mergeCell ref="L328:L335"/>
    <mergeCell ref="U336:U346"/>
    <mergeCell ref="V336:V346"/>
    <mergeCell ref="M341:M346"/>
    <mergeCell ref="N341:N346"/>
    <mergeCell ref="O341:O346"/>
    <mergeCell ref="P341:P346"/>
    <mergeCell ref="M336:M340"/>
    <mergeCell ref="N336:N340"/>
    <mergeCell ref="O336:O340"/>
    <mergeCell ref="P336:P340"/>
    <mergeCell ref="S336:S346"/>
    <mergeCell ref="T336:T346"/>
    <mergeCell ref="G336:G346"/>
    <mergeCell ref="H336:H346"/>
    <mergeCell ref="I336:I346"/>
    <mergeCell ref="J336:J346"/>
    <mergeCell ref="K336:K346"/>
    <mergeCell ref="L336:L346"/>
    <mergeCell ref="A356:A365"/>
    <mergeCell ref="B356:B365"/>
    <mergeCell ref="C356:C365"/>
    <mergeCell ref="D356:D365"/>
    <mergeCell ref="E356:E365"/>
    <mergeCell ref="F356:F365"/>
    <mergeCell ref="U347:U355"/>
    <mergeCell ref="V347:V355"/>
    <mergeCell ref="M353:M355"/>
    <mergeCell ref="N353:N355"/>
    <mergeCell ref="O353:O355"/>
    <mergeCell ref="P353:P355"/>
    <mergeCell ref="M347:M352"/>
    <mergeCell ref="N347:N352"/>
    <mergeCell ref="O347:O352"/>
    <mergeCell ref="P347:P352"/>
    <mergeCell ref="S347:S355"/>
    <mergeCell ref="T347:T355"/>
    <mergeCell ref="G347:G355"/>
    <mergeCell ref="H347:H355"/>
    <mergeCell ref="I347:I355"/>
    <mergeCell ref="J347:J355"/>
    <mergeCell ref="K347:K355"/>
    <mergeCell ref="L347:L355"/>
    <mergeCell ref="A347:A355"/>
    <mergeCell ref="B347:B355"/>
    <mergeCell ref="C347:C355"/>
    <mergeCell ref="D347:D355"/>
    <mergeCell ref="E347:E355"/>
    <mergeCell ref="F347:F355"/>
    <mergeCell ref="U356:U365"/>
    <mergeCell ref="V356:V365"/>
    <mergeCell ref="M359:M365"/>
    <mergeCell ref="N359:N365"/>
    <mergeCell ref="O359:O365"/>
    <mergeCell ref="P359:P365"/>
    <mergeCell ref="M356:M358"/>
    <mergeCell ref="N356:N358"/>
    <mergeCell ref="O356:O358"/>
    <mergeCell ref="P356:P358"/>
    <mergeCell ref="S356:S365"/>
    <mergeCell ref="T356:T365"/>
    <mergeCell ref="G356:G365"/>
    <mergeCell ref="H356:H365"/>
    <mergeCell ref="I356:I365"/>
    <mergeCell ref="J356:J365"/>
    <mergeCell ref="K356:K365"/>
    <mergeCell ref="L356:L365"/>
    <mergeCell ref="K374:K379"/>
    <mergeCell ref="L374:L379"/>
    <mergeCell ref="A374:A379"/>
    <mergeCell ref="B374:B379"/>
    <mergeCell ref="C374:C379"/>
    <mergeCell ref="D374:D379"/>
    <mergeCell ref="E374:E379"/>
    <mergeCell ref="F374:F379"/>
    <mergeCell ref="U366:U373"/>
    <mergeCell ref="V366:V373"/>
    <mergeCell ref="M369:M373"/>
    <mergeCell ref="N369:N373"/>
    <mergeCell ref="O369:O373"/>
    <mergeCell ref="P369:P373"/>
    <mergeCell ref="M366:M368"/>
    <mergeCell ref="N366:N368"/>
    <mergeCell ref="O366:O368"/>
    <mergeCell ref="P366:P368"/>
    <mergeCell ref="S366:S373"/>
    <mergeCell ref="T366:T373"/>
    <mergeCell ref="G366:G373"/>
    <mergeCell ref="H366:H373"/>
    <mergeCell ref="I366:I373"/>
    <mergeCell ref="J366:J373"/>
    <mergeCell ref="K366:K373"/>
    <mergeCell ref="L366:L373"/>
    <mergeCell ref="A366:A373"/>
    <mergeCell ref="B366:B373"/>
    <mergeCell ref="C366:C373"/>
    <mergeCell ref="D366:D373"/>
    <mergeCell ref="E366:E373"/>
    <mergeCell ref="F366:F373"/>
    <mergeCell ref="O380:O384"/>
    <mergeCell ref="P380:P384"/>
    <mergeCell ref="S380:S384"/>
    <mergeCell ref="T380:T384"/>
    <mergeCell ref="U380:U384"/>
    <mergeCell ref="V380:V384"/>
    <mergeCell ref="I380:I384"/>
    <mergeCell ref="J380:J384"/>
    <mergeCell ref="K380:K384"/>
    <mergeCell ref="L380:L384"/>
    <mergeCell ref="M380:M384"/>
    <mergeCell ref="N380:N384"/>
    <mergeCell ref="U374:U379"/>
    <mergeCell ref="V374:V379"/>
    <mergeCell ref="A380:A384"/>
    <mergeCell ref="B380:B384"/>
    <mergeCell ref="C380:C384"/>
    <mergeCell ref="D380:D384"/>
    <mergeCell ref="E380:E384"/>
    <mergeCell ref="F380:F384"/>
    <mergeCell ref="G380:G384"/>
    <mergeCell ref="H380:H384"/>
    <mergeCell ref="M374:M379"/>
    <mergeCell ref="N374:N379"/>
    <mergeCell ref="O374:O379"/>
    <mergeCell ref="P374:P379"/>
    <mergeCell ref="S374:S379"/>
    <mergeCell ref="T374:T379"/>
    <mergeCell ref="G374:G379"/>
    <mergeCell ref="H374:H379"/>
    <mergeCell ref="I374:I379"/>
    <mergeCell ref="J374:J379"/>
    <mergeCell ref="U385:U389"/>
    <mergeCell ref="V385:V389"/>
    <mergeCell ref="A390:A402"/>
    <mergeCell ref="B390:B402"/>
    <mergeCell ref="C390:C402"/>
    <mergeCell ref="D390:D402"/>
    <mergeCell ref="E390:E402"/>
    <mergeCell ref="F390:F402"/>
    <mergeCell ref="G390:G402"/>
    <mergeCell ref="H390:H402"/>
    <mergeCell ref="M385:M389"/>
    <mergeCell ref="N385:N389"/>
    <mergeCell ref="O385:O389"/>
    <mergeCell ref="P385:P389"/>
    <mergeCell ref="S385:S389"/>
    <mergeCell ref="T385:T389"/>
    <mergeCell ref="G385:G389"/>
    <mergeCell ref="H385:H389"/>
    <mergeCell ref="I385:I389"/>
    <mergeCell ref="J385:J389"/>
    <mergeCell ref="K385:K389"/>
    <mergeCell ref="L385:L389"/>
    <mergeCell ref="A385:A389"/>
    <mergeCell ref="B385:B389"/>
    <mergeCell ref="C385:C389"/>
    <mergeCell ref="D385:D389"/>
    <mergeCell ref="E385:E389"/>
    <mergeCell ref="F385:F389"/>
    <mergeCell ref="O390:O395"/>
    <mergeCell ref="P390:P395"/>
    <mergeCell ref="S390:S402"/>
    <mergeCell ref="T390:T402"/>
    <mergeCell ref="U390:U402"/>
    <mergeCell ref="V390:V402"/>
    <mergeCell ref="O396:O399"/>
    <mergeCell ref="P396:P399"/>
    <mergeCell ref="O400:O402"/>
    <mergeCell ref="P400:P402"/>
    <mergeCell ref="I390:I402"/>
    <mergeCell ref="J390:J402"/>
    <mergeCell ref="K390:K402"/>
    <mergeCell ref="L390:L402"/>
    <mergeCell ref="M390:M395"/>
    <mergeCell ref="N390:N395"/>
    <mergeCell ref="M396:M399"/>
    <mergeCell ref="N396:N399"/>
    <mergeCell ref="M400:M402"/>
    <mergeCell ref="N400:N402"/>
    <mergeCell ref="A416:A432"/>
    <mergeCell ref="B416:B432"/>
    <mergeCell ref="C416:C432"/>
    <mergeCell ref="D416:D432"/>
    <mergeCell ref="E416:E432"/>
    <mergeCell ref="F416:F432"/>
    <mergeCell ref="U403:U415"/>
    <mergeCell ref="V403:V415"/>
    <mergeCell ref="M411:M415"/>
    <mergeCell ref="N411:N415"/>
    <mergeCell ref="O411:O415"/>
    <mergeCell ref="P411:P415"/>
    <mergeCell ref="M403:M410"/>
    <mergeCell ref="N403:N410"/>
    <mergeCell ref="O403:O410"/>
    <mergeCell ref="P403:P410"/>
    <mergeCell ref="S403:S415"/>
    <mergeCell ref="T403:T415"/>
    <mergeCell ref="G403:G415"/>
    <mergeCell ref="H403:H415"/>
    <mergeCell ref="I403:I415"/>
    <mergeCell ref="J403:J415"/>
    <mergeCell ref="K403:K415"/>
    <mergeCell ref="L403:L415"/>
    <mergeCell ref="A403:A415"/>
    <mergeCell ref="B403:B415"/>
    <mergeCell ref="C403:C415"/>
    <mergeCell ref="D403:D415"/>
    <mergeCell ref="E403:E415"/>
    <mergeCell ref="F403:F415"/>
    <mergeCell ref="U416:U432"/>
    <mergeCell ref="V416:V432"/>
    <mergeCell ref="M418:M419"/>
    <mergeCell ref="N418:N419"/>
    <mergeCell ref="O418:O419"/>
    <mergeCell ref="P418:P419"/>
    <mergeCell ref="M420:M432"/>
    <mergeCell ref="N420:N432"/>
    <mergeCell ref="O420:O432"/>
    <mergeCell ref="P420:P432"/>
    <mergeCell ref="M416:M417"/>
    <mergeCell ref="N416:N417"/>
    <mergeCell ref="O416:O417"/>
    <mergeCell ref="P416:P417"/>
    <mergeCell ref="S416:S432"/>
    <mergeCell ref="T416:T432"/>
    <mergeCell ref="G416:G432"/>
    <mergeCell ref="H416:H432"/>
    <mergeCell ref="I416:I432"/>
    <mergeCell ref="J416:J432"/>
    <mergeCell ref="K416:K432"/>
    <mergeCell ref="L416:L432"/>
    <mergeCell ref="U433:U441"/>
    <mergeCell ref="V433:V441"/>
    <mergeCell ref="A442:A448"/>
    <mergeCell ref="B442:B448"/>
    <mergeCell ref="C442:C448"/>
    <mergeCell ref="D442:D448"/>
    <mergeCell ref="E442:E448"/>
    <mergeCell ref="F442:F448"/>
    <mergeCell ref="G442:G448"/>
    <mergeCell ref="H442:H448"/>
    <mergeCell ref="M433:M441"/>
    <mergeCell ref="N433:N441"/>
    <mergeCell ref="O433:O441"/>
    <mergeCell ref="P433:P441"/>
    <mergeCell ref="S433:S441"/>
    <mergeCell ref="T433:T441"/>
    <mergeCell ref="G433:G441"/>
    <mergeCell ref="H433:H441"/>
    <mergeCell ref="I433:I441"/>
    <mergeCell ref="J433:J441"/>
    <mergeCell ref="K433:K441"/>
    <mergeCell ref="L433:L441"/>
    <mergeCell ref="A433:A441"/>
    <mergeCell ref="B433:B441"/>
    <mergeCell ref="C433:C441"/>
    <mergeCell ref="D433:D441"/>
    <mergeCell ref="E433:E441"/>
    <mergeCell ref="F433:F441"/>
    <mergeCell ref="A449:A460"/>
    <mergeCell ref="B449:B460"/>
    <mergeCell ref="C449:C460"/>
    <mergeCell ref="D449:D460"/>
    <mergeCell ref="E449:E460"/>
    <mergeCell ref="F449:F460"/>
    <mergeCell ref="O442:O448"/>
    <mergeCell ref="P442:P448"/>
    <mergeCell ref="S442:S448"/>
    <mergeCell ref="T442:T448"/>
    <mergeCell ref="U442:U448"/>
    <mergeCell ref="V442:V448"/>
    <mergeCell ref="I442:I448"/>
    <mergeCell ref="J442:J448"/>
    <mergeCell ref="K442:K448"/>
    <mergeCell ref="L442:L448"/>
    <mergeCell ref="M442:M448"/>
    <mergeCell ref="N442:N448"/>
    <mergeCell ref="E461:E474"/>
    <mergeCell ref="F461:F474"/>
    <mergeCell ref="U449:U460"/>
    <mergeCell ref="V449:V460"/>
    <mergeCell ref="M456:M460"/>
    <mergeCell ref="N456:N460"/>
    <mergeCell ref="O456:O460"/>
    <mergeCell ref="P456:P460"/>
    <mergeCell ref="M449:M455"/>
    <mergeCell ref="N449:N455"/>
    <mergeCell ref="O449:O455"/>
    <mergeCell ref="P449:P455"/>
    <mergeCell ref="S449:S460"/>
    <mergeCell ref="T449:T460"/>
    <mergeCell ref="G449:G460"/>
    <mergeCell ref="H449:H460"/>
    <mergeCell ref="I449:I460"/>
    <mergeCell ref="J449:J460"/>
    <mergeCell ref="K449:K460"/>
    <mergeCell ref="L449:L460"/>
    <mergeCell ref="A475:A480"/>
    <mergeCell ref="B475:B480"/>
    <mergeCell ref="C475:C480"/>
    <mergeCell ref="D475:D480"/>
    <mergeCell ref="E475:E480"/>
    <mergeCell ref="F475:F480"/>
    <mergeCell ref="U461:U474"/>
    <mergeCell ref="V461:V474"/>
    <mergeCell ref="M465:M467"/>
    <mergeCell ref="N465:N467"/>
    <mergeCell ref="O465:O467"/>
    <mergeCell ref="P465:P467"/>
    <mergeCell ref="M468:M474"/>
    <mergeCell ref="N468:N474"/>
    <mergeCell ref="O468:O474"/>
    <mergeCell ref="P468:P474"/>
    <mergeCell ref="M461:M464"/>
    <mergeCell ref="N461:N464"/>
    <mergeCell ref="O461:O464"/>
    <mergeCell ref="P461:P464"/>
    <mergeCell ref="S461:S474"/>
    <mergeCell ref="T461:T474"/>
    <mergeCell ref="G461:G474"/>
    <mergeCell ref="H461:H474"/>
    <mergeCell ref="I461:I474"/>
    <mergeCell ref="J461:J474"/>
    <mergeCell ref="K461:K474"/>
    <mergeCell ref="L461:L474"/>
    <mergeCell ref="A461:A474"/>
    <mergeCell ref="B461:B474"/>
    <mergeCell ref="C461:C474"/>
    <mergeCell ref="D461:D474"/>
    <mergeCell ref="U475:U480"/>
    <mergeCell ref="V475:V480"/>
    <mergeCell ref="M478:M480"/>
    <mergeCell ref="N478:N480"/>
    <mergeCell ref="O478:O480"/>
    <mergeCell ref="P478:P480"/>
    <mergeCell ref="M475:M477"/>
    <mergeCell ref="N475:N477"/>
    <mergeCell ref="O475:O477"/>
    <mergeCell ref="P475:P477"/>
    <mergeCell ref="S475:S480"/>
    <mergeCell ref="T475:T480"/>
    <mergeCell ref="G475:G480"/>
    <mergeCell ref="H475:H480"/>
    <mergeCell ref="I475:I480"/>
    <mergeCell ref="J475:J480"/>
    <mergeCell ref="K475:K480"/>
    <mergeCell ref="L475:L480"/>
    <mergeCell ref="S481:S483"/>
    <mergeCell ref="T481:T483"/>
    <mergeCell ref="U481:U483"/>
    <mergeCell ref="V481:V483"/>
    <mergeCell ref="A484:A485"/>
    <mergeCell ref="B484:B485"/>
    <mergeCell ref="C484:C485"/>
    <mergeCell ref="D484:D485"/>
    <mergeCell ref="E484:E485"/>
    <mergeCell ref="F484:F485"/>
    <mergeCell ref="G481:G483"/>
    <mergeCell ref="H481:H483"/>
    <mergeCell ref="I481:I483"/>
    <mergeCell ref="J481:J483"/>
    <mergeCell ref="K481:K483"/>
    <mergeCell ref="L481:L483"/>
    <mergeCell ref="A481:A483"/>
    <mergeCell ref="B481:B483"/>
    <mergeCell ref="C481:C483"/>
    <mergeCell ref="D481:D483"/>
    <mergeCell ref="E481:E483"/>
    <mergeCell ref="F481:F483"/>
    <mergeCell ref="S486:S488"/>
    <mergeCell ref="T486:T488"/>
    <mergeCell ref="U486:U488"/>
    <mergeCell ref="V486:V488"/>
    <mergeCell ref="A489:A499"/>
    <mergeCell ref="B489:B499"/>
    <mergeCell ref="C489:C499"/>
    <mergeCell ref="D489:D499"/>
    <mergeCell ref="E489:E499"/>
    <mergeCell ref="F489:F499"/>
    <mergeCell ref="G486:G488"/>
    <mergeCell ref="H486:H488"/>
    <mergeCell ref="I486:I488"/>
    <mergeCell ref="J486:J488"/>
    <mergeCell ref="K486:K488"/>
    <mergeCell ref="L486:L488"/>
    <mergeCell ref="S484:S485"/>
    <mergeCell ref="T484:T485"/>
    <mergeCell ref="U484:U485"/>
    <mergeCell ref="V484:V485"/>
    <mergeCell ref="A486:A488"/>
    <mergeCell ref="B486:B488"/>
    <mergeCell ref="C486:C488"/>
    <mergeCell ref="D486:D488"/>
    <mergeCell ref="E486:E488"/>
    <mergeCell ref="F486:F488"/>
    <mergeCell ref="G484:G485"/>
    <mergeCell ref="H484:H485"/>
    <mergeCell ref="I484:I485"/>
    <mergeCell ref="J484:J485"/>
    <mergeCell ref="K484:K485"/>
    <mergeCell ref="L484:L485"/>
    <mergeCell ref="J500:J507"/>
    <mergeCell ref="K500:K507"/>
    <mergeCell ref="L500:L507"/>
    <mergeCell ref="A500:A507"/>
    <mergeCell ref="B500:B507"/>
    <mergeCell ref="C500:C507"/>
    <mergeCell ref="D500:D507"/>
    <mergeCell ref="E500:E507"/>
    <mergeCell ref="F500:F507"/>
    <mergeCell ref="U489:U499"/>
    <mergeCell ref="V489:V499"/>
    <mergeCell ref="M497:M499"/>
    <mergeCell ref="N497:N499"/>
    <mergeCell ref="O497:O499"/>
    <mergeCell ref="P497:P499"/>
    <mergeCell ref="M489:M496"/>
    <mergeCell ref="N489:N496"/>
    <mergeCell ref="O489:O496"/>
    <mergeCell ref="P489:P496"/>
    <mergeCell ref="S489:S499"/>
    <mergeCell ref="T489:T499"/>
    <mergeCell ref="G489:G499"/>
    <mergeCell ref="H489:H499"/>
    <mergeCell ref="I489:I499"/>
    <mergeCell ref="J489:J499"/>
    <mergeCell ref="K489:K499"/>
    <mergeCell ref="L489:L499"/>
    <mergeCell ref="T508:T512"/>
    <mergeCell ref="U508:U512"/>
    <mergeCell ref="V508:V512"/>
    <mergeCell ref="O511:O512"/>
    <mergeCell ref="P511:P512"/>
    <mergeCell ref="I508:I512"/>
    <mergeCell ref="J508:J512"/>
    <mergeCell ref="K508:K512"/>
    <mergeCell ref="L508:L512"/>
    <mergeCell ref="M508:M510"/>
    <mergeCell ref="N508:N510"/>
    <mergeCell ref="M511:M512"/>
    <mergeCell ref="N511:N512"/>
    <mergeCell ref="U500:U507"/>
    <mergeCell ref="V500:V507"/>
    <mergeCell ref="A508:A512"/>
    <mergeCell ref="B508:B512"/>
    <mergeCell ref="C508:C512"/>
    <mergeCell ref="D508:D512"/>
    <mergeCell ref="E508:E512"/>
    <mergeCell ref="F508:F512"/>
    <mergeCell ref="G508:G512"/>
    <mergeCell ref="H508:H512"/>
    <mergeCell ref="M500:M507"/>
    <mergeCell ref="N500:N507"/>
    <mergeCell ref="O500:O507"/>
    <mergeCell ref="P500:P507"/>
    <mergeCell ref="S500:S507"/>
    <mergeCell ref="T500:T507"/>
    <mergeCell ref="G500:G507"/>
    <mergeCell ref="H500:H507"/>
    <mergeCell ref="I500:I507"/>
    <mergeCell ref="O519:O520"/>
    <mergeCell ref="P519:P520"/>
    <mergeCell ref="G513:G522"/>
    <mergeCell ref="H513:H522"/>
    <mergeCell ref="I513:I522"/>
    <mergeCell ref="J513:J522"/>
    <mergeCell ref="K513:K522"/>
    <mergeCell ref="L513:L522"/>
    <mergeCell ref="A513:A522"/>
    <mergeCell ref="B513:B522"/>
    <mergeCell ref="C513:C522"/>
    <mergeCell ref="D513:D522"/>
    <mergeCell ref="E513:E522"/>
    <mergeCell ref="F513:F522"/>
    <mergeCell ref="O508:O510"/>
    <mergeCell ref="P508:P510"/>
    <mergeCell ref="S508:S512"/>
    <mergeCell ref="I523:I532"/>
    <mergeCell ref="J523:J532"/>
    <mergeCell ref="K523:K532"/>
    <mergeCell ref="L523:L532"/>
    <mergeCell ref="M521:M522"/>
    <mergeCell ref="N521:N522"/>
    <mergeCell ref="O521:O522"/>
    <mergeCell ref="P521:P522"/>
    <mergeCell ref="A523:A532"/>
    <mergeCell ref="B523:B532"/>
    <mergeCell ref="C523:C532"/>
    <mergeCell ref="D523:D532"/>
    <mergeCell ref="E523:E532"/>
    <mergeCell ref="F523:F532"/>
    <mergeCell ref="U513:U522"/>
    <mergeCell ref="V513:V522"/>
    <mergeCell ref="M515:M516"/>
    <mergeCell ref="N515:N516"/>
    <mergeCell ref="O515:O516"/>
    <mergeCell ref="P515:P516"/>
    <mergeCell ref="M517:M518"/>
    <mergeCell ref="N517:N518"/>
    <mergeCell ref="O517:O518"/>
    <mergeCell ref="P517:P518"/>
    <mergeCell ref="M513:M514"/>
    <mergeCell ref="N513:N514"/>
    <mergeCell ref="O513:O514"/>
    <mergeCell ref="P513:P514"/>
    <mergeCell ref="S513:S522"/>
    <mergeCell ref="T513:T522"/>
    <mergeCell ref="M519:M520"/>
    <mergeCell ref="N519:N520"/>
    <mergeCell ref="M531:M532"/>
    <mergeCell ref="N531:N532"/>
    <mergeCell ref="O531:O532"/>
    <mergeCell ref="P531:P532"/>
    <mergeCell ref="A533:A548"/>
    <mergeCell ref="B533:B548"/>
    <mergeCell ref="C533:C548"/>
    <mergeCell ref="D533:D548"/>
    <mergeCell ref="E533:E548"/>
    <mergeCell ref="F533:F548"/>
    <mergeCell ref="U523:U532"/>
    <mergeCell ref="V523:V532"/>
    <mergeCell ref="M525:M526"/>
    <mergeCell ref="N525:N526"/>
    <mergeCell ref="O525:O526"/>
    <mergeCell ref="P525:P526"/>
    <mergeCell ref="M527:M528"/>
    <mergeCell ref="N527:N528"/>
    <mergeCell ref="O527:O528"/>
    <mergeCell ref="P527:P528"/>
    <mergeCell ref="M523:M524"/>
    <mergeCell ref="N523:N524"/>
    <mergeCell ref="O523:O524"/>
    <mergeCell ref="P523:P524"/>
    <mergeCell ref="S523:S532"/>
    <mergeCell ref="T523:T532"/>
    <mergeCell ref="M529:M530"/>
    <mergeCell ref="N529:N530"/>
    <mergeCell ref="O529:O530"/>
    <mergeCell ref="P529:P530"/>
    <mergeCell ref="G523:G532"/>
    <mergeCell ref="H523:H532"/>
    <mergeCell ref="U533:U548"/>
    <mergeCell ref="V533:V548"/>
    <mergeCell ref="M535:M536"/>
    <mergeCell ref="N535:N536"/>
    <mergeCell ref="O535:O536"/>
    <mergeCell ref="P535:P536"/>
    <mergeCell ref="M537:M538"/>
    <mergeCell ref="N537:N538"/>
    <mergeCell ref="O537:O538"/>
    <mergeCell ref="P537:P538"/>
    <mergeCell ref="M533:M534"/>
    <mergeCell ref="N533:N534"/>
    <mergeCell ref="O533:O534"/>
    <mergeCell ref="P533:P534"/>
    <mergeCell ref="S533:S548"/>
    <mergeCell ref="T533:T548"/>
    <mergeCell ref="M539:M541"/>
    <mergeCell ref="N539:N541"/>
    <mergeCell ref="O539:O541"/>
    <mergeCell ref="P539:P541"/>
    <mergeCell ref="M546:M548"/>
    <mergeCell ref="N546:N548"/>
    <mergeCell ref="O546:O548"/>
    <mergeCell ref="P546:P548"/>
    <mergeCell ref="A549:A565"/>
    <mergeCell ref="B549:B565"/>
    <mergeCell ref="C549:C565"/>
    <mergeCell ref="D549:D565"/>
    <mergeCell ref="E549:E565"/>
    <mergeCell ref="F549:F565"/>
    <mergeCell ref="M542:M543"/>
    <mergeCell ref="N542:N543"/>
    <mergeCell ref="O542:O543"/>
    <mergeCell ref="P542:P543"/>
    <mergeCell ref="M544:M545"/>
    <mergeCell ref="N544:N545"/>
    <mergeCell ref="O544:O545"/>
    <mergeCell ref="P544:P545"/>
    <mergeCell ref="G533:G548"/>
    <mergeCell ref="H533:H548"/>
    <mergeCell ref="I533:I548"/>
    <mergeCell ref="J533:J548"/>
    <mergeCell ref="K533:K548"/>
    <mergeCell ref="L533:L548"/>
    <mergeCell ref="U549:U565"/>
    <mergeCell ref="V549:V565"/>
    <mergeCell ref="M551:M553"/>
    <mergeCell ref="N551:N553"/>
    <mergeCell ref="O551:O553"/>
    <mergeCell ref="P551:P553"/>
    <mergeCell ref="M554:M555"/>
    <mergeCell ref="N554:N555"/>
    <mergeCell ref="O554:O555"/>
    <mergeCell ref="P554:P555"/>
    <mergeCell ref="M549:M550"/>
    <mergeCell ref="N549:N550"/>
    <mergeCell ref="O549:O550"/>
    <mergeCell ref="P549:P550"/>
    <mergeCell ref="S549:S565"/>
    <mergeCell ref="T549:T565"/>
    <mergeCell ref="M556:M557"/>
    <mergeCell ref="N556:N557"/>
    <mergeCell ref="O556:O557"/>
    <mergeCell ref="P556:P557"/>
    <mergeCell ref="E566:E589"/>
    <mergeCell ref="F566:F589"/>
    <mergeCell ref="M562:M563"/>
    <mergeCell ref="N562:N563"/>
    <mergeCell ref="O562:O563"/>
    <mergeCell ref="P562:P563"/>
    <mergeCell ref="M564:M565"/>
    <mergeCell ref="N564:N565"/>
    <mergeCell ref="O564:O565"/>
    <mergeCell ref="P564:P565"/>
    <mergeCell ref="M558:M559"/>
    <mergeCell ref="N558:N559"/>
    <mergeCell ref="O558:O559"/>
    <mergeCell ref="P558:P559"/>
    <mergeCell ref="M560:M561"/>
    <mergeCell ref="N560:N561"/>
    <mergeCell ref="O560:O561"/>
    <mergeCell ref="P560:P561"/>
    <mergeCell ref="G549:G565"/>
    <mergeCell ref="H549:H565"/>
    <mergeCell ref="I549:I565"/>
    <mergeCell ref="J549:J565"/>
    <mergeCell ref="K549:K565"/>
    <mergeCell ref="L549:L565"/>
    <mergeCell ref="N576:N577"/>
    <mergeCell ref="O576:O577"/>
    <mergeCell ref="P576:P577"/>
    <mergeCell ref="O568:O569"/>
    <mergeCell ref="P568:P569"/>
    <mergeCell ref="M570:M571"/>
    <mergeCell ref="N570:N571"/>
    <mergeCell ref="O570:O571"/>
    <mergeCell ref="P570:P571"/>
    <mergeCell ref="M566:M567"/>
    <mergeCell ref="N566:N567"/>
    <mergeCell ref="O566:O567"/>
    <mergeCell ref="P566:P567"/>
    <mergeCell ref="S566:S589"/>
    <mergeCell ref="T566:T589"/>
    <mergeCell ref="M572:M573"/>
    <mergeCell ref="N572:N573"/>
    <mergeCell ref="O572:O573"/>
    <mergeCell ref="P572:P573"/>
    <mergeCell ref="M578:M579"/>
    <mergeCell ref="N578:N579"/>
    <mergeCell ref="O578:O579"/>
    <mergeCell ref="P578:P579"/>
    <mergeCell ref="M580:M581"/>
    <mergeCell ref="N580:N581"/>
    <mergeCell ref="O580:O581"/>
    <mergeCell ref="P580:P581"/>
    <mergeCell ref="M574:M575"/>
    <mergeCell ref="N574:N575"/>
    <mergeCell ref="O574:O575"/>
    <mergeCell ref="P574:P575"/>
    <mergeCell ref="M576:M577"/>
    <mergeCell ref="A590:A609"/>
    <mergeCell ref="B590:B609"/>
    <mergeCell ref="C590:C609"/>
    <mergeCell ref="D590:D609"/>
    <mergeCell ref="E590:E609"/>
    <mergeCell ref="F590:F609"/>
    <mergeCell ref="M586:M587"/>
    <mergeCell ref="N586:N587"/>
    <mergeCell ref="O586:O587"/>
    <mergeCell ref="P586:P587"/>
    <mergeCell ref="M588:M589"/>
    <mergeCell ref="N588:N589"/>
    <mergeCell ref="O588:O589"/>
    <mergeCell ref="P588:P589"/>
    <mergeCell ref="M582:M583"/>
    <mergeCell ref="N582:N583"/>
    <mergeCell ref="O582:O583"/>
    <mergeCell ref="P582:P583"/>
    <mergeCell ref="M584:M585"/>
    <mergeCell ref="N584:N585"/>
    <mergeCell ref="O584:O585"/>
    <mergeCell ref="P584:P585"/>
    <mergeCell ref="G566:G589"/>
    <mergeCell ref="H566:H589"/>
    <mergeCell ref="I566:I589"/>
    <mergeCell ref="J566:J589"/>
    <mergeCell ref="K566:K589"/>
    <mergeCell ref="L566:L589"/>
    <mergeCell ref="A566:A589"/>
    <mergeCell ref="B566:B589"/>
    <mergeCell ref="C566:C589"/>
    <mergeCell ref="M568:M569"/>
    <mergeCell ref="D566:D589"/>
    <mergeCell ref="M598:M599"/>
    <mergeCell ref="N598:N599"/>
    <mergeCell ref="O598:O599"/>
    <mergeCell ref="P598:P599"/>
    <mergeCell ref="M600:M601"/>
    <mergeCell ref="N600:N601"/>
    <mergeCell ref="O600:O601"/>
    <mergeCell ref="P600:P601"/>
    <mergeCell ref="U590:U609"/>
    <mergeCell ref="V590:V609"/>
    <mergeCell ref="M592:M593"/>
    <mergeCell ref="N592:N593"/>
    <mergeCell ref="O592:O593"/>
    <mergeCell ref="P592:P593"/>
    <mergeCell ref="M594:M595"/>
    <mergeCell ref="N594:N595"/>
    <mergeCell ref="O594:O595"/>
    <mergeCell ref="P594:P595"/>
    <mergeCell ref="M590:M591"/>
    <mergeCell ref="N590:N591"/>
    <mergeCell ref="O590:O591"/>
    <mergeCell ref="P590:P591"/>
    <mergeCell ref="S590:S609"/>
    <mergeCell ref="T590:T609"/>
    <mergeCell ref="M596:M597"/>
    <mergeCell ref="N596:N597"/>
    <mergeCell ref="O596:O597"/>
    <mergeCell ref="P596:P597"/>
    <mergeCell ref="U566:U589"/>
    <mergeCell ref="V566:V589"/>
    <mergeCell ref="N568:N569"/>
    <mergeCell ref="E610:E619"/>
    <mergeCell ref="F610:F619"/>
    <mergeCell ref="M606:M607"/>
    <mergeCell ref="N606:N607"/>
    <mergeCell ref="O606:O607"/>
    <mergeCell ref="P606:P607"/>
    <mergeCell ref="M608:M609"/>
    <mergeCell ref="N608:N609"/>
    <mergeCell ref="O608:O609"/>
    <mergeCell ref="P608:P609"/>
    <mergeCell ref="M602:M603"/>
    <mergeCell ref="N602:N603"/>
    <mergeCell ref="O602:O603"/>
    <mergeCell ref="P602:P603"/>
    <mergeCell ref="M604:M605"/>
    <mergeCell ref="N604:N605"/>
    <mergeCell ref="O604:O605"/>
    <mergeCell ref="P604:P605"/>
    <mergeCell ref="G590:G609"/>
    <mergeCell ref="H590:H609"/>
    <mergeCell ref="I590:I609"/>
    <mergeCell ref="J590:J609"/>
    <mergeCell ref="K590:K609"/>
    <mergeCell ref="L590:L609"/>
    <mergeCell ref="A620:A635"/>
    <mergeCell ref="B620:B635"/>
    <mergeCell ref="C620:C635"/>
    <mergeCell ref="D620:D635"/>
    <mergeCell ref="E620:E635"/>
    <mergeCell ref="F620:F635"/>
    <mergeCell ref="O613:O614"/>
    <mergeCell ref="P613:P614"/>
    <mergeCell ref="M615:M616"/>
    <mergeCell ref="N615:N616"/>
    <mergeCell ref="O615:O616"/>
    <mergeCell ref="P615:P616"/>
    <mergeCell ref="S610:S619"/>
    <mergeCell ref="T610:T619"/>
    <mergeCell ref="U610:U619"/>
    <mergeCell ref="V610:V619"/>
    <mergeCell ref="M611:M612"/>
    <mergeCell ref="N611:N612"/>
    <mergeCell ref="O611:O612"/>
    <mergeCell ref="P611:P612"/>
    <mergeCell ref="M613:M614"/>
    <mergeCell ref="N613:N614"/>
    <mergeCell ref="G610:G619"/>
    <mergeCell ref="H610:H619"/>
    <mergeCell ref="I610:I619"/>
    <mergeCell ref="J610:J619"/>
    <mergeCell ref="K610:K619"/>
    <mergeCell ref="L610:L619"/>
    <mergeCell ref="A610:A619"/>
    <mergeCell ref="B610:B619"/>
    <mergeCell ref="C610:C619"/>
    <mergeCell ref="D610:D619"/>
    <mergeCell ref="U620:U635"/>
    <mergeCell ref="V620:V635"/>
    <mergeCell ref="M622:M624"/>
    <mergeCell ref="N622:N624"/>
    <mergeCell ref="O622:O624"/>
    <mergeCell ref="P622:P624"/>
    <mergeCell ref="M625:M626"/>
    <mergeCell ref="N625:N626"/>
    <mergeCell ref="O625:O626"/>
    <mergeCell ref="P625:P626"/>
    <mergeCell ref="M620:M621"/>
    <mergeCell ref="N620:N621"/>
    <mergeCell ref="O620:O621"/>
    <mergeCell ref="P620:P621"/>
    <mergeCell ref="S620:S635"/>
    <mergeCell ref="T620:T635"/>
    <mergeCell ref="G620:G635"/>
    <mergeCell ref="H620:H635"/>
    <mergeCell ref="I620:I635"/>
    <mergeCell ref="J620:J635"/>
    <mergeCell ref="K620:K635"/>
    <mergeCell ref="L620:L635"/>
    <mergeCell ref="A642:A648"/>
    <mergeCell ref="B642:B648"/>
    <mergeCell ref="C642:C648"/>
    <mergeCell ref="D642:D648"/>
    <mergeCell ref="E642:E648"/>
    <mergeCell ref="F642:F648"/>
    <mergeCell ref="G642:G648"/>
    <mergeCell ref="H642:H648"/>
    <mergeCell ref="M636:M641"/>
    <mergeCell ref="N636:N641"/>
    <mergeCell ref="O636:O641"/>
    <mergeCell ref="P636:P641"/>
    <mergeCell ref="S636:S641"/>
    <mergeCell ref="T636:T641"/>
    <mergeCell ref="G636:G641"/>
    <mergeCell ref="H636:H641"/>
    <mergeCell ref="I636:I641"/>
    <mergeCell ref="J636:J641"/>
    <mergeCell ref="K636:K641"/>
    <mergeCell ref="L636:L641"/>
    <mergeCell ref="A636:A641"/>
    <mergeCell ref="B636:B641"/>
    <mergeCell ref="C636:C641"/>
    <mergeCell ref="D636:D641"/>
    <mergeCell ref="E636:E641"/>
    <mergeCell ref="F636:F641"/>
    <mergeCell ref="O642:O644"/>
    <mergeCell ref="P642:P644"/>
    <mergeCell ref="S642:S648"/>
    <mergeCell ref="T642:T648"/>
    <mergeCell ref="U642:U648"/>
    <mergeCell ref="V642:V648"/>
    <mergeCell ref="O645:O648"/>
    <mergeCell ref="P645:P648"/>
    <mergeCell ref="I642:I648"/>
    <mergeCell ref="J642:J648"/>
    <mergeCell ref="K642:K648"/>
    <mergeCell ref="L642:L648"/>
    <mergeCell ref="M642:M644"/>
    <mergeCell ref="N642:N644"/>
    <mergeCell ref="M645:M648"/>
    <mergeCell ref="N645:N648"/>
    <mergeCell ref="U636:U641"/>
    <mergeCell ref="V636:V641"/>
    <mergeCell ref="V650:V658"/>
    <mergeCell ref="M651:M652"/>
    <mergeCell ref="N651:N652"/>
    <mergeCell ref="O651:O652"/>
    <mergeCell ref="P651:P652"/>
    <mergeCell ref="M653:M654"/>
    <mergeCell ref="N653:N654"/>
    <mergeCell ref="O653:O654"/>
    <mergeCell ref="P653:P654"/>
    <mergeCell ref="M655:M658"/>
    <mergeCell ref="N655:N658"/>
    <mergeCell ref="O655:O658"/>
    <mergeCell ref="P655:P658"/>
    <mergeCell ref="S650:S658"/>
    <mergeCell ref="T650:T658"/>
    <mergeCell ref="U650:U658"/>
    <mergeCell ref="G650:G658"/>
    <mergeCell ref="H650:H658"/>
    <mergeCell ref="I650:I658"/>
    <mergeCell ref="J650:J658"/>
    <mergeCell ref="K650:K658"/>
    <mergeCell ref="L650:L658"/>
    <mergeCell ref="A650:A658"/>
    <mergeCell ref="B650:B658"/>
    <mergeCell ref="C650:C658"/>
    <mergeCell ref="D650:D658"/>
    <mergeCell ref="E650:E658"/>
    <mergeCell ref="F650:F658"/>
    <mergeCell ref="K660:K662"/>
    <mergeCell ref="L660:L662"/>
    <mergeCell ref="A660:A662"/>
    <mergeCell ref="B660:B662"/>
    <mergeCell ref="C660:C662"/>
    <mergeCell ref="D660:D662"/>
    <mergeCell ref="E660:E662"/>
    <mergeCell ref="F660:F662"/>
    <mergeCell ref="O665:O666"/>
    <mergeCell ref="P665:P666"/>
    <mergeCell ref="S665:S666"/>
    <mergeCell ref="T665:T666"/>
    <mergeCell ref="U665:U666"/>
    <mergeCell ref="V665:V666"/>
    <mergeCell ref="I665:I666"/>
    <mergeCell ref="J665:J666"/>
    <mergeCell ref="K665:K666"/>
    <mergeCell ref="L665:L666"/>
    <mergeCell ref="M665:M666"/>
    <mergeCell ref="N665:N666"/>
    <mergeCell ref="U660:U662"/>
    <mergeCell ref="V660:V662"/>
    <mergeCell ref="A665:A666"/>
    <mergeCell ref="B665:B666"/>
    <mergeCell ref="C665:C666"/>
    <mergeCell ref="D665:D666"/>
    <mergeCell ref="E665:E666"/>
    <mergeCell ref="F665:F666"/>
    <mergeCell ref="G665:G666"/>
    <mergeCell ref="H665:H666"/>
    <mergeCell ref="M660:M661"/>
    <mergeCell ref="N660:N661"/>
    <mergeCell ref="O660:O661"/>
    <mergeCell ref="P660:P661"/>
    <mergeCell ref="S660:S662"/>
    <mergeCell ref="T660:T662"/>
    <mergeCell ref="G660:G662"/>
    <mergeCell ref="H660:H662"/>
    <mergeCell ref="I660:I662"/>
    <mergeCell ref="J660:J662"/>
    <mergeCell ref="U668:U670"/>
    <mergeCell ref="V668:V670"/>
    <mergeCell ref="M668:M670"/>
    <mergeCell ref="N668:N670"/>
    <mergeCell ref="O668:O670"/>
    <mergeCell ref="P668:P670"/>
    <mergeCell ref="S668:S670"/>
    <mergeCell ref="T668:T670"/>
    <mergeCell ref="G668:G670"/>
    <mergeCell ref="H668:H670"/>
    <mergeCell ref="I668:I670"/>
    <mergeCell ref="J668:J670"/>
    <mergeCell ref="K668:K670"/>
    <mergeCell ref="L668:L670"/>
    <mergeCell ref="A668:A670"/>
    <mergeCell ref="B668:B670"/>
    <mergeCell ref="C668:C670"/>
    <mergeCell ref="D668:D670"/>
    <mergeCell ref="E668:E670"/>
    <mergeCell ref="F668:F670"/>
  </mergeCells>
  <hyperlinks>
    <hyperlink ref="H3" r:id="rId1" tooltip="Descripcion" display="http://172.22.1.31:8080/Isolucionsda/Mejoramiento/frmAccion.aspx?IdAccion=ODM3&amp;Consecutivo=NTAy" xr:uid="{00000000-0004-0000-0600-000000000000}"/>
    <hyperlink ref="H17" r:id="rId2" tooltip="Descripcion" display="http://172.22.1.31:8080/Isolucionsda/Mejoramiento/frmAccion.aspx?IdAccion=ODUw&amp;Consecutivo=NTE1" xr:uid="{00000000-0004-0000-0600-000001000000}"/>
    <hyperlink ref="H39" r:id="rId3" tooltip="Descripcion" display="http://172.22.1.31:8080/Isolucionsda/Mejoramiento/frmAccion.aspx?IdAccion=ODUx&amp;Consecutivo=NTE2" xr:uid="{00000000-0004-0000-0600-000002000000}"/>
    <hyperlink ref="H67" r:id="rId4" tooltip="Descripcion" display="http://172.22.1.31:8080/Isolucionsda/Mejoramiento/frmAccion.aspx?IdAccion=ODUy&amp;Consecutivo=NTE3" xr:uid="{00000000-0004-0000-0600-000003000000}"/>
    <hyperlink ref="H90" r:id="rId5" tooltip="Descripcion" display="http://172.22.1.31:8080/Isolucionsda/Mejoramiento/frmAccion.aspx?IdAccion=ODkw&amp;Consecutivo=NTU1" xr:uid="{00000000-0004-0000-0600-000004000000}"/>
    <hyperlink ref="H121" r:id="rId6" tooltip="Descripcion" display="http://172.22.1.31:8080/Isolucionsda/Mejoramiento/frmAccion.aspx?IdAccion=ODky&amp;Consecutivo=NTU3" xr:uid="{00000000-0004-0000-0600-000005000000}"/>
    <hyperlink ref="H154" r:id="rId7" tooltip="Descripcion" display="http://172.22.1.31:8080/Isolucionsda/Mejoramiento/frmAccion.aspx?IdAccion=ODkz&amp;Consecutivo=NTU4" xr:uid="{00000000-0004-0000-0600-000006000000}"/>
    <hyperlink ref="H186" r:id="rId8" tooltip="Descripcion" display="http://172.22.1.31:8080/Isolucionsda/Mejoramiento/frmAccion.aspx?IdAccion=ODk1&amp;Consecutivo=NTYw" xr:uid="{00000000-0004-0000-0600-000007000000}"/>
    <hyperlink ref="H226" r:id="rId9" tooltip="Descripcion" display="http://172.22.1.31:8080/Isolucionsda/Mejoramiento/frmAccion.aspx?IdAccion=ODk2&amp;Consecutivo=NTYx" xr:uid="{00000000-0004-0000-0600-000008000000}"/>
    <hyperlink ref="H245" r:id="rId10" tooltip="Descripcion" display="http://172.22.1.31:8080/Isolucionsda/Mejoramiento/frmAccion.aspx?IdAccion=OTE5&amp;Consecutivo=NTg0" xr:uid="{00000000-0004-0000-0600-000009000000}"/>
    <hyperlink ref="H261" r:id="rId11" tooltip="Descripcion" display="http://172.22.1.31:8080/Isolucionsda/Mejoramiento/frmAccion.aspx?IdAccion=OTY2&amp;Consecutivo=NjMx" xr:uid="{00000000-0004-0000-0600-00000A000000}"/>
    <hyperlink ref="H274" r:id="rId12" tooltip="Descripcion" display="http://172.22.1.31:8080/Isolucionsda/Mejoramiento/frmAccion.aspx?IdAccion=OTc0&amp;Consecutivo=NjM5" xr:uid="{00000000-0004-0000-0600-00000B000000}"/>
    <hyperlink ref="H290" r:id="rId13" tooltip="Descripcion" display="http://172.22.1.31:8080/Isolucionsda/Mejoramiento/frmAccion.aspx?IdAccion=OTg0&amp;Consecutivo=NjQ5" xr:uid="{00000000-0004-0000-0600-00000C000000}"/>
    <hyperlink ref="H300" r:id="rId14" tooltip="Descripcion" display="http://172.22.1.31:8080/Isolucionsda/Mejoramiento/frmAccion.aspx?IdAccion=OTg4&amp;Consecutivo=NjUz" xr:uid="{00000000-0004-0000-0600-00000D000000}"/>
    <hyperlink ref="H305" r:id="rId15" tooltip="Descripcion" display="http://172.22.1.31:8080/Isolucionsda/Mejoramiento/frmAccion.aspx?IdAccion=OTg5&amp;Consecutivo=NjU0" xr:uid="{00000000-0004-0000-0600-00000E000000}"/>
    <hyperlink ref="H319" r:id="rId16" tooltip="Descripcion" display="http://172.22.1.31:8080/Isolucionsda/Mejoramiento/frmAccion.aspx?IdAccion=OTkw&amp;Consecutivo=NjU1" xr:uid="{00000000-0004-0000-0600-00000F000000}"/>
    <hyperlink ref="H328" r:id="rId17" tooltip="Descripcion" display="http://172.22.1.31:8080/Isolucionsda/Mejoramiento/frmAccion.aspx?IdAccion=MTAwOA==&amp;Consecutivo=Njcz" xr:uid="{00000000-0004-0000-0600-000010000000}"/>
    <hyperlink ref="H336" r:id="rId18" tooltip="Descripcion" display="http://172.22.1.31:8080/Isolucionsda/Mejoramiento/frmAccion.aspx?IdAccion=MTAxNQ==&amp;Consecutivo=Njgw" xr:uid="{00000000-0004-0000-0600-000011000000}"/>
    <hyperlink ref="H347" r:id="rId19" tooltip="Descripcion" display="http://172.22.1.31:8080/Isolucionsda/Mejoramiento/frmAccion.aspx?IdAccion=MTAxNw==&amp;Consecutivo=Njgy" xr:uid="{00000000-0004-0000-0600-000012000000}"/>
    <hyperlink ref="H356" r:id="rId20" tooltip="Descripcion" display="http://172.22.1.31:8080/Isolucionsda/Mejoramiento/frmAccion.aspx?IdAccion=MTAyMw==&amp;Consecutivo=Njg4" xr:uid="{00000000-0004-0000-0600-000013000000}"/>
    <hyperlink ref="H366" r:id="rId21" tooltip="Descripcion" display="http://172.22.1.31:8080/Isolucionsda/Mejoramiento/frmAccion.aspx?IdAccion=MTAyNw==&amp;Consecutivo=Njky" xr:uid="{00000000-0004-0000-0600-000014000000}"/>
    <hyperlink ref="H374" r:id="rId22" tooltip="Descripcion" display="http://172.22.1.31:8080/Isolucionsda/Mejoramiento/frmAccion.aspx?IdAccion=MTAzMA==&amp;Consecutivo=Njk1" xr:uid="{00000000-0004-0000-0600-000015000000}"/>
    <hyperlink ref="H380" r:id="rId23" tooltip="Descripcion" display="http://172.22.1.31:8080/Isolucionsda/Mejoramiento/frmAccion.aspx?IdAccion=MTAzMQ==&amp;Consecutivo=Njk2" xr:uid="{00000000-0004-0000-0600-000016000000}"/>
    <hyperlink ref="H385" r:id="rId24" tooltip="Descripcion" display="http://172.22.1.31:8080/Isolucionsda/Mejoramiento/frmAccion.aspx?IdAccion=MTAzNw==&amp;Consecutivo=NzAy" xr:uid="{00000000-0004-0000-0600-000017000000}"/>
    <hyperlink ref="H390" r:id="rId25" tooltip="Descripcion" display="http://172.22.1.31:8080/Isolucionsda/Mejoramiento/frmAccion.aspx?IdAccion=MTA0NQ==&amp;Consecutivo=NzEw" xr:uid="{00000000-0004-0000-0600-000018000000}"/>
    <hyperlink ref="H403" r:id="rId26" tooltip="Descripcion" display="http://172.22.1.31:8080/Isolucionsda/Mejoramiento/frmAccion.aspx?IdAccion=MTI3Ng==&amp;Consecutivo=NzQ2" xr:uid="{00000000-0004-0000-0600-000019000000}"/>
    <hyperlink ref="H416" r:id="rId27" tooltip="Descripcion" display="http://172.22.1.31:8080/Isolucionsda/Mejoramiento/frmAccion.aspx?IdAccion=MTI3Nw==&amp;Consecutivo=NzQ3" xr:uid="{00000000-0004-0000-0600-00001A000000}"/>
    <hyperlink ref="H433" r:id="rId28" tooltip="Descripcion" display="http://172.22.1.31:8080/Isolucionsda/Mejoramiento/frmAccion.aspx?IdAccion=MTI3OA==&amp;Consecutivo=NzQ4" xr:uid="{00000000-0004-0000-0600-00001B000000}"/>
    <hyperlink ref="H442" r:id="rId29" tooltip="Descripcion" display="http://172.22.1.31:8080/Isolucionsda/Mejoramiento/frmAccion.aspx?IdAccion=MTI4OQ==&amp;Consecutivo=NzUz" xr:uid="{00000000-0004-0000-0600-00001C000000}"/>
    <hyperlink ref="H449" r:id="rId30" tooltip="Descripcion" display="http://172.22.1.31:8080/Isolucionsda/Mejoramiento/frmAccion.aspx?IdAccion=MTI5MA==&amp;Consecutivo=NzU0" xr:uid="{00000000-0004-0000-0600-00001D000000}"/>
    <hyperlink ref="H461" r:id="rId31" tooltip="Descripcion" display="http://172.22.1.31:8080/Isolucionsda/Mejoramiento/frmAccion.aspx?IdAccion=MTI5MQ==&amp;Consecutivo=NzU1" xr:uid="{00000000-0004-0000-0600-00001E000000}"/>
    <hyperlink ref="H475" r:id="rId32" tooltip="Descripcion" display="http://172.22.1.31:8080/Isolucionsda/Mejoramiento/frmAccion.aspx?IdAccion=MTI5OQ==&amp;Consecutivo=NzYz" xr:uid="{00000000-0004-0000-0600-00001F000000}"/>
    <hyperlink ref="H481" r:id="rId33" tooltip="Descripcion" display="http://172.22.1.31:8080/Isolucionsda/Mejoramiento/frmAccion.aspx?IdAccion=MTMwMQ==&amp;Consecutivo=NzY1" xr:uid="{00000000-0004-0000-0600-000020000000}"/>
    <hyperlink ref="H484" r:id="rId34" tooltip="Descripcion" display="http://172.22.1.31:8080/Isolucionsda/Mejoramiento/frmAccion.aspx?IdAccion=MTMwNA==&amp;Consecutivo=NzY4" xr:uid="{00000000-0004-0000-0600-000021000000}"/>
    <hyperlink ref="H486" r:id="rId35" tooltip="Descripcion" display="http://172.22.1.31:8080/Isolucionsda/Mejoramiento/frmAccion.aspx?IdAccion=MTMwNQ==&amp;Consecutivo=NzY5" xr:uid="{00000000-0004-0000-0600-000022000000}"/>
    <hyperlink ref="H489" r:id="rId36" tooltip="Descripcion" display="http://172.22.1.31:8080/Isolucionsda/Mejoramiento/frmAccion.aspx?IdAccion=MTMxNg==&amp;Consecutivo=Nzgw" xr:uid="{00000000-0004-0000-0600-000023000000}"/>
    <hyperlink ref="H500" r:id="rId37" tooltip="Descripcion" display="http://172.22.1.31:8080/Isolucionsda/Mejoramiento/frmAccion.aspx?IdAccion=MTMxNw==&amp;Consecutivo=Nzgx" xr:uid="{00000000-0004-0000-0600-000024000000}"/>
    <hyperlink ref="H508" r:id="rId38" tooltip="Descripcion" display="http://172.22.1.31:8080/Isolucionsda/Mejoramiento/frmAccion.aspx?IdAccion=MTMyNA==&amp;Consecutivo=Nzg4" xr:uid="{00000000-0004-0000-0600-000025000000}"/>
    <hyperlink ref="H513" r:id="rId39" tooltip="Descripcion" display="http://172.22.1.31:8080/Isolucionsda/Mejoramiento/frmAccion.aspx?IdAccion=MTMyNQ==&amp;Consecutivo=Nzg5" xr:uid="{00000000-0004-0000-0600-000026000000}"/>
    <hyperlink ref="H523" r:id="rId40" tooltip="Descripcion" display="http://172.22.1.31:8080/Isolucionsda/Mejoramiento/frmAccion.aspx?IdAccion=MTMyOQ==&amp;Consecutivo=Nzkz" xr:uid="{00000000-0004-0000-0600-000027000000}"/>
    <hyperlink ref="H533" r:id="rId41" tooltip="Descripcion" display="http://172.22.1.31:8080/Isolucionsda/Mejoramiento/frmAccion.aspx?IdAccion=MTMzMQ==&amp;Consecutivo=Nzk1" xr:uid="{00000000-0004-0000-0600-000028000000}"/>
    <hyperlink ref="H549" r:id="rId42" tooltip="Descripcion" display="http://172.22.1.31:8080/Isolucionsda/Mejoramiento/frmAccion.aspx?IdAccion=MTMzMg==&amp;Consecutivo=Nzk2" xr:uid="{00000000-0004-0000-0600-000029000000}"/>
    <hyperlink ref="H566" r:id="rId43" tooltip="Descripcion" display="http://172.22.1.31:8080/Isolucionsda/Mejoramiento/frmAccion.aspx?IdAccion=MTMzMw==&amp;Consecutivo=Nzk3" xr:uid="{00000000-0004-0000-0600-00002A000000}"/>
    <hyperlink ref="H590" r:id="rId44" tooltip="Descripcion" display="http://172.22.1.31:8080/Isolucionsda/Mejoramiento/frmAccion.aspx?IdAccion=MTMzNA==&amp;Consecutivo=Nzk4" xr:uid="{00000000-0004-0000-0600-00002B000000}"/>
    <hyperlink ref="H610" r:id="rId45" tooltip="Descripcion" display="http://172.22.1.31:8080/Isolucionsda/Mejoramiento/frmAccion.aspx?IdAccion=MTMzNg==&amp;Consecutivo=ODAw" xr:uid="{00000000-0004-0000-0600-00002C000000}"/>
    <hyperlink ref="H620" r:id="rId46" tooltip="Descripcion" display="http://172.22.1.31:8080/Isolucionsda/Mejoramiento/frmAccion.aspx?IdAccion=MTMzNw==&amp;Consecutivo=ODAx" xr:uid="{00000000-0004-0000-0600-00002D000000}"/>
    <hyperlink ref="H636" r:id="rId47" tooltip="Descripcion" display="http://172.22.1.31:8080/Isolucionsda/Mejoramiento/frmAccion.aspx?IdAccion=MTM0Mg==&amp;Consecutivo=ODA1" xr:uid="{00000000-0004-0000-0600-00002E000000}"/>
    <hyperlink ref="H642" r:id="rId48" tooltip="Descripcion" display="http://172.22.1.31:8080/Isolucionsda/Mejoramiento/frmAccion.aspx?IdAccion=MTM0NA==&amp;Consecutivo=ODA3" xr:uid="{00000000-0004-0000-0600-00002F000000}"/>
    <hyperlink ref="H649" r:id="rId49" tooltip="Descripcion" display="http://172.22.1.31:8080/Isolucionsda/Mejoramiento/frmAccion.aspx?IdAccion=MTM0NQ==&amp;Consecutivo=ODA4" xr:uid="{00000000-0004-0000-0600-000030000000}"/>
    <hyperlink ref="H650" r:id="rId50" tooltip="Descripcion" display="http://172.22.1.31:8080/Isolucionsda/Mejoramiento/frmAccion.aspx?IdAccion=MTM0Nw==&amp;Consecutivo=ODA5" xr:uid="{00000000-0004-0000-0600-000031000000}"/>
    <hyperlink ref="H659" r:id="rId51" tooltip="Descripcion" display="http://172.22.1.31:8080/Isolucionsda/Mejoramiento/frmAccion.aspx?IdAccion=MTM1MQ==&amp;Consecutivo=ODEz" xr:uid="{00000000-0004-0000-0600-000032000000}"/>
    <hyperlink ref="H660" r:id="rId52" tooltip="Descripcion" display="http://172.22.1.31:8080/Isolucionsda/Mejoramiento/frmAccion.aspx?IdAccion=MTM1Mg==&amp;Consecutivo=ODE0" xr:uid="{00000000-0004-0000-0600-000033000000}"/>
    <hyperlink ref="H663" r:id="rId53" tooltip="Descripcion" display="http://172.22.1.31:8080/Isolucionsda/Mejoramiento/frmAccion.aspx?IdAccion=MTM1NQ==&amp;Consecutivo=ODE1" xr:uid="{00000000-0004-0000-0600-000034000000}"/>
    <hyperlink ref="H664" r:id="rId54" tooltip="Descripcion" display="http://172.22.1.31:8080/Isolucionsda/Mejoramiento/frmAccion.aspx?IdAccion=MTM1Ng==&amp;Consecutivo=ODE2" xr:uid="{00000000-0004-0000-0600-000035000000}"/>
    <hyperlink ref="H665" r:id="rId55" tooltip="Descripcion" display="http://172.22.1.31:8080/Isolucionsda/Mejoramiento/frmAccion.aspx?IdAccion=MTM1Nw==&amp;Consecutivo=ODE3" xr:uid="{00000000-0004-0000-0600-000036000000}"/>
    <hyperlink ref="H667" r:id="rId56" tooltip="Descripcion" display="http://172.22.1.31:8080/Isolucionsda/Mejoramiento/frmAccion.aspx?IdAccion=MTM1OA==&amp;Consecutivo=ODE4" xr:uid="{00000000-0004-0000-0600-000037000000}"/>
    <hyperlink ref="H668" r:id="rId57" tooltip="Descripcion" display="http://172.22.1.31:8080/Isolucionsda/Mejoramiento/frmAccion.aspx?IdAccion=MTM1OQ==&amp;Consecutivo=ODE5" xr:uid="{00000000-0004-0000-0600-000038000000}"/>
    <hyperlink ref="H671" r:id="rId58" tooltip="Descripcion" display="http://172.22.1.31:8080/Isolucionsda/Mejoramiento/frmAccion.aspx?IdAccion=MTM2MA==&amp;Consecutivo=ODIw" xr:uid="{00000000-0004-0000-0600-000039000000}"/>
    <hyperlink ref="H672" r:id="rId59" tooltip="Descripcion" display="http://172.22.1.31:8080/Isolucionsda/Mejoramiento/frmAccion.aspx?IdAccion=MTM2MQ==&amp;Consecutivo=ODIx" xr:uid="{00000000-0004-0000-0600-00003A000000}"/>
    <hyperlink ref="H673" r:id="rId60" tooltip="Descripcion" display="http://172.22.1.31:8080/Isolucionsda/Mejoramiento/frmAccion.aspx?IdAccion=MTM2Mg==&amp;Consecutivo=ODIy" xr:uid="{00000000-0004-0000-0600-00003B000000}"/>
  </hyperlinks>
  <pageMargins left="0.7" right="0.7" top="0.75" bottom="0.75" header="0.3" footer="0.3"/>
  <pageSetup orientation="portrait" r:id="rId6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workbookViewId="0">
      <selection activeCell="E20" sqref="A1:E20"/>
    </sheetView>
  </sheetViews>
  <sheetFormatPr baseColWidth="10" defaultRowHeight="15" x14ac:dyDescent="0.25"/>
  <cols>
    <col min="1" max="1" width="53.42578125" customWidth="1"/>
    <col min="2" max="2" width="19.28515625" customWidth="1"/>
    <col min="3" max="3" width="13.140625" customWidth="1"/>
    <col min="4" max="4" width="15.85546875" customWidth="1"/>
  </cols>
  <sheetData>
    <row r="1" spans="1:5" ht="43.5" customHeight="1" x14ac:dyDescent="0.25">
      <c r="A1" s="5" t="s">
        <v>1085</v>
      </c>
      <c r="B1" s="30" t="s">
        <v>1112</v>
      </c>
      <c r="C1" s="31" t="s">
        <v>1113</v>
      </c>
      <c r="D1" s="31" t="s">
        <v>1114</v>
      </c>
      <c r="E1" s="31" t="s">
        <v>1115</v>
      </c>
    </row>
    <row r="2" spans="1:5" x14ac:dyDescent="0.25">
      <c r="A2" s="11" t="s">
        <v>33</v>
      </c>
      <c r="B2" s="7">
        <f>COUNTIF(CORRECTIVAS!C3:C675,"COMUNICACIONES (2019)")</f>
        <v>0</v>
      </c>
      <c r="C2" s="7"/>
      <c r="D2" s="7">
        <f>COUNTIF('NOTAS DE MEJORA'!$D$3:$D$71,"COMUNICACIONES (2019)")</f>
        <v>2</v>
      </c>
      <c r="E2" s="7">
        <v>2</v>
      </c>
    </row>
    <row r="3" spans="1:5" x14ac:dyDescent="0.25">
      <c r="A3" s="11" t="s">
        <v>504</v>
      </c>
      <c r="B3" s="7">
        <f>COUNTIF(CORRECTIVAS!C3:C675,"CONTROL DISCIPLINARIO")</f>
        <v>2</v>
      </c>
      <c r="C3" s="7">
        <v>3</v>
      </c>
      <c r="D3" s="7">
        <f>COUNTIF('NOTAS DE MEJORA'!$D$3:$D$71,"CONTROL DISCIPLINARIO")</f>
        <v>0</v>
      </c>
      <c r="E3" s="7"/>
    </row>
    <row r="4" spans="1:5" x14ac:dyDescent="0.25">
      <c r="A4" s="11" t="s">
        <v>55</v>
      </c>
      <c r="B4" s="7">
        <f>COUNTIF(CORRECTIVAS!C3:C675,"CONTROL Y MEJORA (2019)")</f>
        <v>1</v>
      </c>
      <c r="C4" s="7">
        <v>1</v>
      </c>
      <c r="D4" s="7">
        <f>COUNTIF('NOTAS DE MEJORA'!$D$3:$D$71,"CONTROL Y MEJORA (2019)")</f>
        <v>1</v>
      </c>
      <c r="E4" s="7">
        <v>3</v>
      </c>
    </row>
    <row r="5" spans="1:5" x14ac:dyDescent="0.25">
      <c r="A5" s="11" t="s">
        <v>15</v>
      </c>
      <c r="B5" s="7">
        <f>COUNTIF(CORRECTIVAS!C3:C675,"DIRECCIONAMIENTO ESTRATÉGICO")</f>
        <v>2</v>
      </c>
      <c r="C5" s="7"/>
      <c r="D5" s="7">
        <f>COUNTIF('NOTAS DE MEJORA'!$D$3:$D$71,"DIRECCIONAMIENTO ESTRATÉGICO")</f>
        <v>3</v>
      </c>
      <c r="E5" s="7"/>
    </row>
    <row r="6" spans="1:5" x14ac:dyDescent="0.25">
      <c r="A6" s="11" t="s">
        <v>61</v>
      </c>
      <c r="B6" s="7">
        <f>COUNTIF(CORRECTIVAS!C3:C675,"DIRECCIONAMIENTO ESTRATÉGICO (2019)")</f>
        <v>0</v>
      </c>
      <c r="C6" s="7"/>
      <c r="D6" s="7">
        <f>COUNTIF('NOTAS DE MEJORA'!$D$3:$D$71,"DIRECCIONAMIENTO ESTRATÉGICO (2019)")</f>
        <v>1</v>
      </c>
      <c r="E6" s="7">
        <v>1</v>
      </c>
    </row>
    <row r="7" spans="1:5" x14ac:dyDescent="0.25">
      <c r="A7" s="11" t="s">
        <v>205</v>
      </c>
      <c r="B7" s="7">
        <f>COUNTIF(CORRECTIVAS!C3:C675,"EVALUACION, CONTROL Y SEGUIMIENTO")</f>
        <v>0</v>
      </c>
      <c r="C7" s="7"/>
      <c r="D7" s="7">
        <f>COUNTIF('NOTAS DE MEJORA'!$D$3:$D$71,"EVALUACION, CONTROL Y SEGUIMIENTO")</f>
        <v>1</v>
      </c>
      <c r="E7" s="7">
        <v>2</v>
      </c>
    </row>
    <row r="8" spans="1:5" x14ac:dyDescent="0.25">
      <c r="A8" s="11" t="s">
        <v>96</v>
      </c>
      <c r="B8" s="7">
        <f>COUNTIF(CORRECTIVAS!C3:C675,"EVALUACIÓN, CONTROL Y SEGUIMIENTO (2019)")</f>
        <v>30</v>
      </c>
      <c r="C8" s="7">
        <f>32+10+68+2</f>
        <v>112</v>
      </c>
      <c r="D8" s="7">
        <f>COUNTIF('NOTAS DE MEJORA'!$D$3:$D$71,"EVALUACIÓN, CONTROL Y SEGUIMIENTO (2019)")</f>
        <v>1</v>
      </c>
      <c r="E8" s="7">
        <v>3</v>
      </c>
    </row>
    <row r="9" spans="1:5" x14ac:dyDescent="0.25">
      <c r="A9" s="11" t="s">
        <v>265</v>
      </c>
      <c r="B9" s="7">
        <f>COUNTIF(CORRECTIVAS!C3:C675,"GESTIÓN AMBIENTAL Y DESARROLLO RURAL (2019)")+1</f>
        <v>8</v>
      </c>
      <c r="C9" s="7">
        <f>4+12</f>
        <v>16</v>
      </c>
      <c r="D9" s="7">
        <f>COUNTIF('NOTAS DE MEJORA'!$D$3:$D$71,"GESTIÓN AMBIENTAL Y DESARROLLO RURAL (2019)")</f>
        <v>0</v>
      </c>
      <c r="E9" s="7"/>
    </row>
    <row r="10" spans="1:5" x14ac:dyDescent="0.25">
      <c r="A10" s="11" t="s">
        <v>7</v>
      </c>
      <c r="B10" s="7">
        <f>COUNTIF(CORRECTIVAS!C3:C675,"GESTIÓN DISCIPLINARIA (2019)")</f>
        <v>0</v>
      </c>
      <c r="C10" s="7"/>
      <c r="D10" s="7">
        <f>COUNTIF('NOTAS DE MEJORA'!$D$3:$D$71,"GESTIÓN DISCIPLINARIA (2019)")</f>
        <v>1</v>
      </c>
      <c r="E10" s="7"/>
    </row>
    <row r="11" spans="1:5" x14ac:dyDescent="0.25">
      <c r="A11" s="11" t="s">
        <v>174</v>
      </c>
      <c r="B11" s="7">
        <f>COUNTIF(CORRECTIVAS!C3:C675,"GESTIÓN DOCUMENTAL (2019)")</f>
        <v>4</v>
      </c>
      <c r="C11" s="7">
        <f>1+2+1</f>
        <v>4</v>
      </c>
      <c r="D11" s="7">
        <f>COUNTIF('NOTAS DE MEJORA'!$D$3:$D$71,"GESTIÓN DOCUMENTAL (2019)")</f>
        <v>1</v>
      </c>
      <c r="E11" s="7">
        <v>1</v>
      </c>
    </row>
    <row r="12" spans="1:5" x14ac:dyDescent="0.25">
      <c r="A12" s="11" t="s">
        <v>45</v>
      </c>
      <c r="B12" s="7">
        <f>COUNTIF(CORRECTIVAS!C3:C675,"GESTIÓN FINANCIERA (2019)")</f>
        <v>0</v>
      </c>
      <c r="C12" s="7"/>
      <c r="D12" s="7">
        <f>COUNTIF('NOTAS DE MEJORA'!$D$3:$D$71,"GESTIÓN FINANCIERA (2019)")</f>
        <v>1</v>
      </c>
      <c r="E12" s="7">
        <v>2</v>
      </c>
    </row>
    <row r="13" spans="1:5" x14ac:dyDescent="0.25">
      <c r="A13" s="11" t="s">
        <v>120</v>
      </c>
      <c r="B13" s="7">
        <f>COUNTIF(CORRECTIVAS!C3:C675,"GESTIÓN JURÍDICA (2019)")</f>
        <v>0</v>
      </c>
      <c r="C13" s="7"/>
      <c r="D13" s="7">
        <f>COUNTIF('NOTAS DE MEJORA'!$D$3:$D$71,"GESTIÓN JURÍDICA (2019)")</f>
        <v>1</v>
      </c>
      <c r="E13" s="7">
        <v>2</v>
      </c>
    </row>
    <row r="14" spans="1:5" x14ac:dyDescent="0.25">
      <c r="A14" s="11" t="s">
        <v>239</v>
      </c>
      <c r="B14" s="7">
        <f>COUNTIF(CORRECTIVAS!C3:C675,"GESTIÓN TALENTO HUMANO (2019)")</f>
        <v>10</v>
      </c>
      <c r="C14" s="7">
        <f>16+2</f>
        <v>18</v>
      </c>
      <c r="D14" s="7">
        <f>COUNTIF('NOTAS DE MEJORA'!$D$3:$D$71,"GESTIÓN TALENTO HUMANO (2019)")</f>
        <v>0</v>
      </c>
      <c r="E14" s="7"/>
    </row>
    <row r="15" spans="1:5" x14ac:dyDescent="0.25">
      <c r="A15" s="11" t="s">
        <v>127</v>
      </c>
      <c r="B15" s="7">
        <f>COUNTIF(CORRECTIVAS!C3:C675,"GESTIÓN TECNOLÓGICA (2019)")</f>
        <v>3</v>
      </c>
      <c r="C15" s="7">
        <f>1+1+1</f>
        <v>3</v>
      </c>
      <c r="D15" s="7">
        <f>COUNTIF('NOTAS DE MEJORA'!$D$3:$D$71,"GESTIÓN TECNOLÓGICA (2019)")</f>
        <v>3</v>
      </c>
      <c r="E15" s="7">
        <v>4</v>
      </c>
    </row>
    <row r="16" spans="1:5" x14ac:dyDescent="0.25">
      <c r="A16" s="11" t="s">
        <v>111</v>
      </c>
      <c r="B16" s="7">
        <f>COUNTIF(CORRECTIVAS!C3:C675,"METROLOGIA, MONITOREO Y MODELACIÓN (2019)")</f>
        <v>0</v>
      </c>
      <c r="C16" s="7"/>
      <c r="D16" s="7">
        <f>COUNTIF('NOTAS DE MEJORA'!$D$3:$D$71,"METROLOGIA, MONITOREO Y MODELACIÓN (2019)")</f>
        <v>1</v>
      </c>
      <c r="E16" s="7">
        <v>7</v>
      </c>
    </row>
    <row r="17" spans="1:5" x14ac:dyDescent="0.25">
      <c r="A17" s="11" t="s">
        <v>86</v>
      </c>
      <c r="B17" s="7">
        <f>COUNTIF(CORRECTIVAS!C3:C675,"PLANEACIÓN AMBIENTAL")</f>
        <v>0</v>
      </c>
      <c r="C17" s="7"/>
      <c r="D17" s="7">
        <f>COUNTIF('NOTAS DE MEJORA'!$D$3:$D$71,"PLANEACIÓN AMBIENTAL")</f>
        <v>1</v>
      </c>
      <c r="E17" s="7">
        <v>1</v>
      </c>
    </row>
    <row r="18" spans="1:5" x14ac:dyDescent="0.25">
      <c r="A18" s="11" t="s">
        <v>69</v>
      </c>
      <c r="B18" s="7">
        <f>COUNTIF(CORRECTIVAS!C3:C675,"COMUNICACIONES (2019)")</f>
        <v>0</v>
      </c>
      <c r="C18" s="7"/>
      <c r="D18" s="7">
        <f>COUNTIF('NOTAS DE MEJORA'!$D$3:$D$71,"PLANEACIÓN AMBIENTAL (2019)")</f>
        <v>3</v>
      </c>
      <c r="E18" s="7">
        <v>3</v>
      </c>
    </row>
    <row r="19" spans="1:5" x14ac:dyDescent="0.25">
      <c r="A19" s="11" t="s">
        <v>28</v>
      </c>
      <c r="B19" s="7">
        <f>COUNTIF(CORRECTIVAS!C3:C675,"SERVICIO A LA CIUDADANÍA (2019)")</f>
        <v>0</v>
      </c>
      <c r="C19" s="7"/>
      <c r="D19" s="7">
        <f>COUNTIF('NOTAS DE MEJORA'!$D$3:$D$71,"SERVICIO A LA CIUDADANÍA (2019)")</f>
        <v>1</v>
      </c>
      <c r="E19" s="7">
        <v>1</v>
      </c>
    </row>
    <row r="20" spans="1:5" x14ac:dyDescent="0.25">
      <c r="A20" s="27" t="s">
        <v>1088</v>
      </c>
      <c r="B20" s="7">
        <f>SUM(B2:B19)</f>
        <v>60</v>
      </c>
      <c r="C20" s="7">
        <f>SUM(C2:C19)</f>
        <v>157</v>
      </c>
      <c r="D20" s="7">
        <f>SUM(D2:D19)</f>
        <v>22</v>
      </c>
      <c r="E20" s="7">
        <f>SUM(E2:E19)</f>
        <v>32</v>
      </c>
    </row>
    <row r="21" spans="1:5" x14ac:dyDescent="0.25">
      <c r="C21">
        <v>157</v>
      </c>
      <c r="E21">
        <v>32</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8"/>
  <sheetViews>
    <sheetView topLeftCell="C1" workbookViewId="0">
      <selection activeCell="M3" sqref="M3:M5"/>
    </sheetView>
  </sheetViews>
  <sheetFormatPr baseColWidth="10" defaultRowHeight="15" x14ac:dyDescent="0.25"/>
  <cols>
    <col min="12" max="12" width="16.7109375" customWidth="1"/>
  </cols>
  <sheetData>
    <row r="1" spans="1:22" ht="15.75" thickBot="1" x14ac:dyDescent="0.3">
      <c r="A1" s="55" t="s">
        <v>1079</v>
      </c>
      <c r="B1" s="55" t="s">
        <v>1078</v>
      </c>
      <c r="C1" s="55" t="s">
        <v>140</v>
      </c>
      <c r="D1" s="55" t="s">
        <v>1064</v>
      </c>
      <c r="E1" s="55" t="s">
        <v>1077</v>
      </c>
      <c r="F1" s="55" t="s">
        <v>1076</v>
      </c>
      <c r="G1" s="55" t="s">
        <v>1075</v>
      </c>
      <c r="H1" s="55" t="s">
        <v>1074</v>
      </c>
      <c r="I1" s="55" t="s">
        <v>1073</v>
      </c>
      <c r="J1" s="55" t="s">
        <v>1072</v>
      </c>
      <c r="K1" s="55" t="s">
        <v>1071</v>
      </c>
      <c r="L1" s="55" t="s">
        <v>1070</v>
      </c>
      <c r="M1" s="57" t="s">
        <v>1065</v>
      </c>
      <c r="N1" s="58"/>
      <c r="O1" s="58"/>
      <c r="P1" s="58"/>
      <c r="Q1" s="58"/>
      <c r="R1" s="59"/>
      <c r="S1" s="55" t="s">
        <v>1069</v>
      </c>
      <c r="T1" s="55" t="s">
        <v>1068</v>
      </c>
      <c r="U1" s="55" t="s">
        <v>1067</v>
      </c>
      <c r="V1" s="55" t="s">
        <v>1066</v>
      </c>
    </row>
    <row r="2" spans="1:22" ht="29.25" customHeight="1" thickBot="1" x14ac:dyDescent="0.3">
      <c r="A2" s="56"/>
      <c r="B2" s="56"/>
      <c r="C2" s="56"/>
      <c r="D2" s="56"/>
      <c r="E2" s="56"/>
      <c r="F2" s="56"/>
      <c r="G2" s="56"/>
      <c r="H2" s="56"/>
      <c r="I2" s="56"/>
      <c r="J2" s="56"/>
      <c r="K2" s="56"/>
      <c r="L2" s="56"/>
      <c r="M2" s="4" t="s">
        <v>1065</v>
      </c>
      <c r="N2" s="4" t="s">
        <v>1064</v>
      </c>
      <c r="O2" s="4" t="s">
        <v>1063</v>
      </c>
      <c r="P2" s="4" t="s">
        <v>1062</v>
      </c>
      <c r="Q2" s="4" t="s">
        <v>1061</v>
      </c>
      <c r="R2" s="4" t="s">
        <v>1060</v>
      </c>
      <c r="S2" s="56"/>
      <c r="T2" s="56"/>
      <c r="U2" s="56"/>
      <c r="V2" s="56"/>
    </row>
    <row r="3" spans="1:22" ht="21.75" customHeight="1" thickBot="1" x14ac:dyDescent="0.3">
      <c r="A3" s="47" t="s">
        <v>16</v>
      </c>
      <c r="B3" s="47">
        <v>409</v>
      </c>
      <c r="C3" s="47" t="s">
        <v>33</v>
      </c>
      <c r="D3" s="47" t="s">
        <v>32</v>
      </c>
      <c r="E3" s="47" t="s">
        <v>151</v>
      </c>
      <c r="F3" s="47" t="s">
        <v>95</v>
      </c>
      <c r="G3" s="47"/>
      <c r="H3" s="48" t="s">
        <v>150</v>
      </c>
      <c r="I3" s="47" t="s">
        <v>29</v>
      </c>
      <c r="J3" s="47" t="s">
        <v>46</v>
      </c>
      <c r="K3" s="47"/>
      <c r="L3" s="47">
        <v>0</v>
      </c>
      <c r="M3" s="47" t="s">
        <v>149</v>
      </c>
      <c r="N3" s="47" t="s">
        <v>32</v>
      </c>
      <c r="O3" s="47" t="s">
        <v>148</v>
      </c>
      <c r="P3" s="47" t="s">
        <v>24</v>
      </c>
      <c r="Q3" s="1" t="s">
        <v>147</v>
      </c>
      <c r="R3" s="1" t="s">
        <v>146</v>
      </c>
      <c r="S3" s="47" t="s">
        <v>145</v>
      </c>
      <c r="T3" s="49">
        <v>0</v>
      </c>
      <c r="U3" s="47">
        <v>-268</v>
      </c>
      <c r="V3" s="47"/>
    </row>
    <row r="4" spans="1:22" ht="21.75" customHeight="1" thickBot="1" x14ac:dyDescent="0.3">
      <c r="A4" s="41"/>
      <c r="B4" s="41"/>
      <c r="C4" s="41"/>
      <c r="D4" s="41"/>
      <c r="E4" s="41"/>
      <c r="F4" s="41"/>
      <c r="G4" s="41"/>
      <c r="H4" s="43"/>
      <c r="I4" s="41"/>
      <c r="J4" s="41"/>
      <c r="K4" s="41"/>
      <c r="L4" s="41"/>
      <c r="M4" s="42"/>
      <c r="N4" s="42"/>
      <c r="O4" s="42"/>
      <c r="P4" s="42"/>
      <c r="Q4" s="1" t="s">
        <v>144</v>
      </c>
      <c r="R4" s="1" t="s">
        <v>141</v>
      </c>
      <c r="S4" s="41"/>
      <c r="T4" s="45"/>
      <c r="U4" s="41"/>
      <c r="V4" s="41"/>
    </row>
    <row r="5" spans="1:22" ht="21.75" customHeight="1" thickBot="1" x14ac:dyDescent="0.3">
      <c r="A5" s="42"/>
      <c r="B5" s="42"/>
      <c r="C5" s="42"/>
      <c r="D5" s="42"/>
      <c r="E5" s="42"/>
      <c r="F5" s="42"/>
      <c r="G5" s="42"/>
      <c r="H5" s="44"/>
      <c r="I5" s="42"/>
      <c r="J5" s="42"/>
      <c r="K5" s="42"/>
      <c r="L5" s="42"/>
      <c r="M5" s="1" t="s">
        <v>143</v>
      </c>
      <c r="N5" s="1" t="s">
        <v>32</v>
      </c>
      <c r="O5" s="1" t="s">
        <v>141</v>
      </c>
      <c r="P5" s="1" t="s">
        <v>24</v>
      </c>
      <c r="Q5" s="1" t="s">
        <v>142</v>
      </c>
      <c r="R5" s="1" t="s">
        <v>141</v>
      </c>
      <c r="S5" s="42"/>
      <c r="T5" s="46"/>
      <c r="U5" s="42"/>
      <c r="V5" s="42"/>
    </row>
    <row r="6" spans="1:22" ht="21.75" customHeight="1" thickBot="1" x14ac:dyDescent="0.3">
      <c r="A6" s="1" t="s">
        <v>8</v>
      </c>
      <c r="B6" s="1">
        <v>435</v>
      </c>
      <c r="C6" s="1" t="s">
        <v>33</v>
      </c>
      <c r="D6" s="1" t="s">
        <v>32</v>
      </c>
      <c r="E6" s="1" t="s">
        <v>31</v>
      </c>
      <c r="F6" s="1" t="s">
        <v>4</v>
      </c>
      <c r="G6" s="1"/>
      <c r="H6" s="3" t="s">
        <v>30</v>
      </c>
      <c r="I6" s="1" t="s">
        <v>29</v>
      </c>
      <c r="J6" s="1" t="s">
        <v>1</v>
      </c>
      <c r="K6" s="1"/>
      <c r="L6" s="1">
        <v>0</v>
      </c>
      <c r="M6" s="1"/>
      <c r="N6" s="1"/>
      <c r="O6" s="1"/>
      <c r="P6" s="1"/>
      <c r="Q6" s="1"/>
      <c r="R6" s="1"/>
      <c r="S6" s="1" t="s">
        <v>0</v>
      </c>
      <c r="T6" s="2">
        <v>0</v>
      </c>
      <c r="U6" s="1">
        <v>157</v>
      </c>
      <c r="V6" s="1"/>
    </row>
    <row r="7" spans="1:22" x14ac:dyDescent="0.25">
      <c r="L7" t="s">
        <v>1096</v>
      </c>
      <c r="M7">
        <f>COUNTA(M3:M6)</f>
        <v>2</v>
      </c>
    </row>
    <row r="8" spans="1:22" x14ac:dyDescent="0.25">
      <c r="L8" t="s">
        <v>1097</v>
      </c>
      <c r="M8">
        <v>1</v>
      </c>
    </row>
  </sheetData>
  <mergeCells count="37">
    <mergeCell ref="C1:C2"/>
    <mergeCell ref="D1:D2"/>
    <mergeCell ref="E1:E2"/>
    <mergeCell ref="F1:F2"/>
    <mergeCell ref="V1:V2"/>
    <mergeCell ref="A3:A5"/>
    <mergeCell ref="B3:B5"/>
    <mergeCell ref="C3:C5"/>
    <mergeCell ref="D3:D5"/>
    <mergeCell ref="E3:E5"/>
    <mergeCell ref="G1:G2"/>
    <mergeCell ref="H1:H2"/>
    <mergeCell ref="I1:I2"/>
    <mergeCell ref="J1:J2"/>
    <mergeCell ref="K1:K2"/>
    <mergeCell ref="L1:L2"/>
    <mergeCell ref="A1:A2"/>
    <mergeCell ref="B1:B2"/>
    <mergeCell ref="T1:T2"/>
    <mergeCell ref="U1:U2"/>
    <mergeCell ref="F3:F5"/>
    <mergeCell ref="G3:G5"/>
    <mergeCell ref="H3:H5"/>
    <mergeCell ref="I3:I5"/>
    <mergeCell ref="J3:J5"/>
    <mergeCell ref="T3:T5"/>
    <mergeCell ref="U3:U5"/>
    <mergeCell ref="K3:K5"/>
    <mergeCell ref="M1:R1"/>
    <mergeCell ref="S1:S2"/>
    <mergeCell ref="V3:V5"/>
    <mergeCell ref="L3:L5"/>
    <mergeCell ref="M3:M4"/>
    <mergeCell ref="N3:N4"/>
    <mergeCell ref="O3:O4"/>
    <mergeCell ref="P3:P4"/>
    <mergeCell ref="S3:S5"/>
  </mergeCells>
  <hyperlinks>
    <hyperlink ref="H3" r:id="rId1" tooltip="Descripcion" display="http://172.22.1.31:8080/Isolucionsda/Mejoramiento/frmNotaDeMejora.aspx?CodNotaMejora=NTM3&amp;Consecutivo=NDA5" xr:uid="{00000000-0004-0000-0800-000000000000}"/>
    <hyperlink ref="H6" r:id="rId2" tooltip="Descripcion" display="http://172.22.1.31:8080/Isolucionsda/Mejoramiento/frmNotaDeMejora.aspx?CodNotaMejora=NTY0&amp;Consecutivo=NDM1" xr:uid="{00000000-0004-0000-08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CONSOLIDADO</vt:lpstr>
      <vt:lpstr>CONS_RESULTADOS</vt:lpstr>
      <vt:lpstr>NOTAS DE MEJORA</vt:lpstr>
      <vt:lpstr>Hoja3</vt:lpstr>
      <vt:lpstr>RESU_ NOTAS MEJORA</vt:lpstr>
      <vt:lpstr>CORRECTIVAS</vt:lpstr>
      <vt:lpstr>Hoja4</vt:lpstr>
      <vt:lpstr>RESU_CORRECTIVAS</vt:lpstr>
      <vt:lpstr>COMUNICACIONES (2019)</vt:lpstr>
      <vt:lpstr>CONTROL DISCIPLINARIO</vt:lpstr>
      <vt:lpstr>CONTROL Y MEJORA (2019)</vt:lpstr>
      <vt:lpstr>DIRECCIONAMIENTO ESTRATÉGICO</vt:lpstr>
      <vt:lpstr>DIRECC ESTRATEGICO 2019</vt:lpstr>
      <vt:lpstr>EVALUACION CONTROL Y SEG</vt:lpstr>
      <vt:lpstr>EVALUACION CONTROL SEG 2019</vt:lpstr>
      <vt:lpstr>GESTION AMBIENTAL 2019 </vt:lpstr>
      <vt:lpstr>GESTION DISCIPLINARIA 2019 </vt:lpstr>
      <vt:lpstr>GESTIÓN DOCUMENTAL (2019)</vt:lpstr>
      <vt:lpstr>GESTIÓN FINANCIERA (2019)</vt:lpstr>
      <vt:lpstr>GESTIÓN JURÍDICA (2019)</vt:lpstr>
      <vt:lpstr>GESTIÓN TALENTO HUMANO (2019)</vt:lpstr>
      <vt:lpstr>GESTIÓN TECNOLÓGICA (2019)</vt:lpstr>
      <vt:lpstr>METROLOGIA 2019 </vt:lpstr>
      <vt:lpstr>PLANEACIÓN AMBIENTAL</vt:lpstr>
      <vt:lpstr>PLANEACION AMBIENTAL 2019 </vt:lpstr>
      <vt:lpstr>SERVICIO A LA CIUDADANÍA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KAREN.QUINTERO</dc:creator>
  <cp:lastModifiedBy>MARCELA.REYES</cp:lastModifiedBy>
  <dcterms:created xsi:type="dcterms:W3CDTF">2019-07-26T20:35:53Z</dcterms:created>
  <dcterms:modified xsi:type="dcterms:W3CDTF">2020-11-15T03:31:14Z</dcterms:modified>
</cp:coreProperties>
</file>